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950" activeTab="11"/>
  </bookViews>
  <sheets>
    <sheet name="Záradék" sheetId="1" r:id="rId1"/>
    <sheet name="Összesítő" sheetId="2" r:id="rId2"/>
    <sheet name="Zsaluzás és állványozás" sheetId="3" r:id="rId3"/>
    <sheet name="Irtás, föld- és sziklamunka" sheetId="4" r:id="rId4"/>
    <sheet name="Síkalapozás" sheetId="5" r:id="rId5"/>
    <sheet name="Helyszíni beton és vasbeton mun" sheetId="6" r:id="rId6"/>
    <sheet name="Előregyártott épületszerkezeti " sheetId="7" r:id="rId7"/>
    <sheet name="Falazás és egyéb kőművesmunka" sheetId="8" r:id="rId8"/>
    <sheet name="Vakolás és rabicolás" sheetId="9" r:id="rId9"/>
    <sheet name="Szárazépítés" sheetId="10" r:id="rId10"/>
    <sheet name="Hideg- és melegburkolatok készí" sheetId="11" r:id="rId11"/>
    <sheet name="Fa- és műanyag szerkezet elhely" sheetId="12" r:id="rId12"/>
    <sheet name="Fém nyílászáró és épületlakatos" sheetId="13" r:id="rId13"/>
    <sheet name="Felületképzés" sheetId="14" r:id="rId14"/>
    <sheet name="Szigetelés" sheetId="15" r:id="rId15"/>
    <sheet name="Elektromosenergia-ellátás, vill" sheetId="16" r:id="rId16"/>
    <sheet name="Épületgépészeti csővezeték szer" sheetId="17" r:id="rId17"/>
  </sheets>
  <definedNames/>
  <calcPr fullCalcOnLoad="1"/>
</workbook>
</file>

<file path=xl/sharedStrings.xml><?xml version="1.0" encoding="utf-8"?>
<sst xmlns="http://schemas.openxmlformats.org/spreadsheetml/2006/main" count="420" uniqueCount="207">
  <si>
    <t>TÉR- METSZET</t>
  </si>
  <si>
    <t>ÉPÍTÉSZ ÉS MÉRNÖKI IRODA KFT.</t>
  </si>
  <si>
    <t>8261 Badacsonytomaj, Káptalantóti u. 2.</t>
  </si>
  <si>
    <t>Mob.: 36-20-575-1300</t>
  </si>
  <si>
    <t>E-mail: t.metszet@gmail.com</t>
  </si>
  <si>
    <t xml:space="preserve">Név :                                  </t>
  </si>
  <si>
    <t xml:space="preserve">                                       </t>
  </si>
  <si>
    <t xml:space="preserve">Herendi Porcelán SK.                   </t>
  </si>
  <si>
    <t xml:space="preserve">Cím :                                  </t>
  </si>
  <si>
    <t xml:space="preserve"> Kelt:      2017. év 04. hó 24. nap    </t>
  </si>
  <si>
    <t xml:space="preserve">8440 Herend, Kossuth L. u. 140.        </t>
  </si>
  <si>
    <t xml:space="preserve"> Szám         : 2017/                  </t>
  </si>
  <si>
    <t xml:space="preserve">A munka leírása:                       </t>
  </si>
  <si>
    <t xml:space="preserve">Meglévő sportcsarnok épület átépítéséne,                                      </t>
  </si>
  <si>
    <t xml:space="preserve">felújítása generál kivitelezési munkái                                        </t>
  </si>
  <si>
    <t xml:space="preserve">8440 Herend, Fasor u. 3., hrsz.: 652/1                                        </t>
  </si>
  <si>
    <t xml:space="preserve">Készült:                                                                      </t>
  </si>
  <si>
    <t xml:space="preserve">Bejelentési tervdokumentáció alapján                                          </t>
  </si>
  <si>
    <t>Költségvetés főösszesítő</t>
  </si>
  <si>
    <t>Megnevezés</t>
  </si>
  <si>
    <t>Anyagköltség</t>
  </si>
  <si>
    <t>Díjköltség</t>
  </si>
  <si>
    <t>1. Építmény közvetlen költségei</t>
  </si>
  <si>
    <t>1.1 Közvetlen önköltség összesen</t>
  </si>
  <si>
    <t>2.1 ÁFA vetítési alap</t>
  </si>
  <si>
    <t>2.2 Áfa</t>
  </si>
  <si>
    <t>3.  A munka ára</t>
  </si>
  <si>
    <t>Aláírás</t>
  </si>
  <si>
    <t>Munkanem megnevezése</t>
  </si>
  <si>
    <t>Anyag összege</t>
  </si>
  <si>
    <t>Díj összege</t>
  </si>
  <si>
    <t>Zsaluzás és állványozás</t>
  </si>
  <si>
    <t>Irtás, föld- és sziklamunka</t>
  </si>
  <si>
    <t>Síkalapozás</t>
  </si>
  <si>
    <t>Helyszíni beton és vasbeton munka</t>
  </si>
  <si>
    <t>Előregyártott épületszerkezeti elem elhelyezése és szerelése</t>
  </si>
  <si>
    <t>Falazás és egyéb kőművesmunka</t>
  </si>
  <si>
    <t>Vakolás és rabicolás</t>
  </si>
  <si>
    <t>Szárazépítés</t>
  </si>
  <si>
    <t>Hideg- és melegburkolatok készítése, aljzat előkészítés</t>
  </si>
  <si>
    <t>Fa- és műanyag szerkezet elhelyezése</t>
  </si>
  <si>
    <t>Fém nyílászáró és épületlakatos-szerkezet elhelyezése</t>
  </si>
  <si>
    <t>Felületképzés</t>
  </si>
  <si>
    <t>Szigetelés</t>
  </si>
  <si>
    <t>Elektromosenergia-ellátás, villanyszerelés</t>
  </si>
  <si>
    <t>Épületgépészeti csővezeték szerelése</t>
  </si>
  <si>
    <t>Összesen:</t>
  </si>
  <si>
    <t>Ssz.</t>
  </si>
  <si>
    <t>Tételszám</t>
  </si>
  <si>
    <t>Tétel szövege</t>
  </si>
  <si>
    <t>Menny.</t>
  </si>
  <si>
    <t>Egység</t>
  </si>
  <si>
    <t>Anyag egységár</t>
  </si>
  <si>
    <t>Díj egységre</t>
  </si>
  <si>
    <t>Anyag összesen</t>
  </si>
  <si>
    <t>Díj összesen</t>
  </si>
  <si>
    <t>15-001-1.1.1-0000001</t>
  </si>
  <si>
    <t>Alaplemez egyoldalas lemezszél zsaluzása fa zsaluzattal,  max. 0,8 m magasságig</t>
  </si>
  <si>
    <t>m2</t>
  </si>
  <si>
    <t>15-001-7.1</t>
  </si>
  <si>
    <t>Talpgerenda kétoldalas zsaluzása  függőleges vagy ferde sík felülettel, szerelt táblás zsaluzattal, kézzel mozgatva, max. 0,8 m magasságig</t>
  </si>
  <si>
    <t>Munkanem összesen:</t>
  </si>
  <si>
    <t>21-004-4.2.2-0120123</t>
  </si>
  <si>
    <t>Talajjavító réteg készítése vonalas létesítményeknél, 3,00 m szélesség felett, osztályozatlan kavicsból Nyers homokos kavics, NHK 0/125 Q-T, Hegyeshalom</t>
  </si>
  <si>
    <t>m3</t>
  </si>
  <si>
    <t>21-004-5.1.1.1</t>
  </si>
  <si>
    <t>Tükörkészítés tömörítés nélkül, sík felületen gépi erővel, kiegészítő kézi munkával talajosztály: I-IV.</t>
  </si>
  <si>
    <t>23-003-3-0232210</t>
  </si>
  <si>
    <r>
      <t>Vasbeton sáv-, talp-, lemez- vagy gerendaalap készítése helyszínen kevert .....minőségű betonból C20/25 - X0v(H) képlékeny kavicsbeton keverék CEM 32,5 pc. D</t>
    </r>
    <r>
      <rPr>
        <vertAlign val="subscript"/>
        <sz val="10"/>
        <color indexed="8"/>
        <rFont val="Candara"/>
        <family val="2"/>
      </rPr>
      <t>max</t>
    </r>
    <r>
      <rPr>
        <sz val="10"/>
        <color indexed="8"/>
        <rFont val="Candara"/>
        <family val="2"/>
      </rPr>
      <t xml:space="preserve"> = 16 mm, m = 6,6 finomsági modulussal</t>
    </r>
  </si>
  <si>
    <t>31-000-12.3</t>
  </si>
  <si>
    <r>
      <t>Födémfeltöltések bontása, nehéz feltöltések bontása homokból, kavicsból,  testsűrűség 1500 kg/m</t>
    </r>
    <r>
      <rPr>
        <vertAlign val="superscript"/>
        <sz val="10"/>
        <color indexed="8"/>
        <rFont val="Candara"/>
        <family val="2"/>
      </rPr>
      <t>3</t>
    </r>
    <r>
      <rPr>
        <sz val="10"/>
        <color indexed="8"/>
        <rFont val="Candara"/>
        <family val="2"/>
      </rPr>
      <t xml:space="preserve"> felett</t>
    </r>
  </si>
  <si>
    <t>31-000-13.2</t>
  </si>
  <si>
    <t>Beton aljzatok, járdák bontása 10 cm vastagságig, kavicsbetonból, salakbetonból</t>
  </si>
  <si>
    <t>31-001-1.2.2-0221002</t>
  </si>
  <si>
    <t>Betonacél helyszíni szerelése  függőleges vagy vízszintes tartószerkezetbe, bordás betonacélból, 6-20 mm átmérő között FERALPI bordás betonacél, 6 m-es szálban, B500B</t>
  </si>
  <si>
    <t>t</t>
  </si>
  <si>
    <t>31-032-4.2.2.1-0215102</t>
  </si>
  <si>
    <t>Úsztatott esztrich (hő- vagy hangszigetelésen) gépi feldolgozással, cementbázisú esztrichből C20 szilárdsági osztálynak megfelelően, 4 cm vastagságban Baumit Esztrich, Cikkszám: 152101</t>
  </si>
  <si>
    <t>31-032-4.2.2.2-0215102</t>
  </si>
  <si>
    <t>Úsztatott esztrich (hő- vagy hangszigetelésen) gépi feldolgozással, cementbázisú esztrichből C20 szilárdsági osztálynak megfelelően, többlet minden további 1 cm vastagságért Baumit Esztrich, Cikkszám: 152101</t>
  </si>
  <si>
    <t>32-002-1.1.1-0120010</t>
  </si>
  <si>
    <t>Előregyártott azonnal terhelhető nyílásáthidaló  elhelyezése (válaszfal áthidalók is), tartószerkezetre, csomóponti kötés nélkül, falazat szélességű áthidaló elemekből vagy több elem  egymás mellé sorolásával, a teherhordó falváll előkészítésével, kiegészítő hőszigetelés elhelyezése nélkül, 0,10 t/db tömegig, égetett agyag-kerámia köpenyes nyílásáthidaló POROTHERM A-10 kerámia burkolatú nyílásáthidaló, 1,00 m</t>
  </si>
  <si>
    <t>db</t>
  </si>
  <si>
    <t>32-002-1.1.1-0120011</t>
  </si>
  <si>
    <t>Előregyártott azonnal terhelhető nyílásáthidaló  elhelyezése (válaszfal áthidalók is), tartószerkezetre, csomóponti kötés nélkül, falazat szélességű áthidaló elemekből vagy több elem  egymás mellé sorolásával, a teherhordó falváll előkészítésével, kiegészítő hőszigetelés elhelyezése nélkül, 0,10 t/db tömegig, égetett agyag-kerámia köpenyes nyílásáthidaló POROTHERM A-10 kerámia burkolatú nyílásáthidaló, 1,25 m</t>
  </si>
  <si>
    <t>32-002-2.1.1-0120001</t>
  </si>
  <si>
    <t>Előregyártott nyomottöv nélküli nyílásáthidaló elhelyezése,  tartószerkezetre, csomóponti kötés nélkül, falazat szélességű áthidaló elemekből vagy több elem  egymás mellé sorolásával, a teherhordó falváll előkészítésével,  az áthidaló elemek ideiglenes alátámasztásával,  kiegészítő hőszigetelés elhelyezése nélkül, 0,07 t/db tömegig, égetett agyag-kerámia köpenyes nyílásáthidaló gerenda POROTHERM A-12 kerámia burkolatú nyílásáthidaló, 1,00 m</t>
  </si>
  <si>
    <t>32-002-2.1.1-0120002</t>
  </si>
  <si>
    <t>Előregyártott nyomottöv nélküli nyílásáthidaló elhelyezése,  tartószerkezetre, csomóponti kötés nélkül, falazat szélességű áthidaló elemekből vagy több elem  egymás mellé sorolásával, a teherhordó falváll előkészítésével,  az áthidaló elemek ideiglenes alátámasztásával,  kiegészítő hőszigetelés elhelyezése nélkül, 0,07 t/db tömegig, égetett agyag-kerámia köpenyes nyílásáthidaló gerenda POROTHERM A-12 kerámia burkolatú nyílásáthidaló, 1,25 m</t>
  </si>
  <si>
    <t>32-002-2.1.1-0120006</t>
  </si>
  <si>
    <t>Előregyártott nyomottöv nélküli nyílásáthidaló elhelyezése,  tartószerkezetre, csomóponti kötés nélkül, falazat szélességű áthidaló elemekből vagy több elem  egymás mellé sorolásával, a teherhordó falváll előkészítésével,  az áthidaló elemek ideiglenes alátámasztásával,  kiegészítő hőszigetelés elhelyezése nélkül, 0,07 t/db tömegig, égetett agyag-kerámia köpenyes nyílásáthidaló gerenda POROTHERM A-12 kerámia burkolatú nyílásáthidaló, 2,25 m</t>
  </si>
  <si>
    <t>33-000-1.1.2.1.1</t>
  </si>
  <si>
    <t>Teherhordó és kitöltő falazat bontása, égetett agyag-kerámia termékekből, falazóblokkból, bármilyen falvastagsággal, falazó, cementes mészhabarcsból</t>
  </si>
  <si>
    <t>33-000-21.1.1.1.1.1</t>
  </si>
  <si>
    <t>Válaszfal bontása, égetett agyag-kerámia termékekből, erősítő pillérrel vagy erősítő pillér nélkül falazva, kisméretű, mészhomok, magasított vagy nagyméretű téglából, 15 cm vastagságig, falazó, cementes mészhabarcsból falazva</t>
  </si>
  <si>
    <t>33-000-31.1.2</t>
  </si>
  <si>
    <t>Nyílásbontás, égetett-agyag kerámia falazóblokk téglafalban</t>
  </si>
  <si>
    <t>33-001-1.1.2.2.1.1.1-0127475</t>
  </si>
  <si>
    <t>Teherhordó és kitöltő falazat készítése, égetett agyag-kerámia termékekből, nútféderes elemekből, 250 mm falvastagságban, 250x375x238 mm-es méretű kézi falazóblokkból, falazó, cementes mészhabarcsba falazva POROTHERM 25 N+F nútféderes kézi falazóblokk, 250x375x238 mm, M 1 (Hf10-mc) falazó, cementes mészhabarcs</t>
  </si>
  <si>
    <t>K</t>
  </si>
  <si>
    <t xml:space="preserve">Válaszfal építése, égetett agyag-kerámia termékekből, nútféderes elemekből, 100 mm falvastagságban, 500x238x100 mm-es méretű válaszfallapból, falazó, cementes mészhabarcsba falazva POROTHERM 10 N+F válaszfallap, 500x238x100 mm, 4 soronkén merevítő 10x20 cm es vasbeton koszorúzat és függőleges oszlopok 2 m ént. </t>
  </si>
  <si>
    <t>33-011-1.1.2.1.2.1.1-2132106</t>
  </si>
  <si>
    <t>Válaszfal építése, égetett agyag-kerámia termékekből, nútféderes elemekből, 100 mm falvastagságban, 500x238x100 mm-es méretű válaszfallapból, falazó, cementes mészhabarcsba falazva POROTHERM 10 N+F válaszfallap, 500x238x100 mm, M 1 (Hf10-mc) falazó, cementes mészhabarcs</t>
  </si>
  <si>
    <t>33-011-1.7.1.3.1.1-0110003</t>
  </si>
  <si>
    <t>Válaszfal építése, gipsz alapanyagú termékekből, 80 mm falvastagságban, 666x500x70 vagy 666x500x80 mm-es méretű gipsz válaszfal lapból, ragasztással, hézagolással (vakolást nem igényel) ALBAGIPS 8Hy hidrofóbizált gipszválaszfal lap, 666/500/80 mm</t>
  </si>
  <si>
    <t>33-063-21.1.2</t>
  </si>
  <si>
    <r>
      <t>Fészekvésés, téglafalban, 0,0151-0,030 m</t>
    </r>
    <r>
      <rPr>
        <vertAlign val="superscript"/>
        <sz val="10"/>
        <color indexed="8"/>
        <rFont val="Candara"/>
        <family val="2"/>
      </rPr>
      <t>3</t>
    </r>
    <r>
      <rPr>
        <sz val="10"/>
        <color indexed="8"/>
        <rFont val="Candara"/>
        <family val="2"/>
      </rPr>
      <t xml:space="preserve"> között</t>
    </r>
  </si>
  <si>
    <t>33-091-1.1.1-1110002</t>
  </si>
  <si>
    <t>Teherhordó és kitöltő falazat, égetett agyag-kerámia termékekből, nyílásbefalazás, nyílásszűkítés vagy kisebb falpótlások, 250 mm és ennél vastagabb falban csorbázatvéséssel, nyílásbefalazás, nyílásszűkítés vagy kisebb falpótlások, Kisméretű tömör tégla 250x120x65 mm I.o. Hf5-mc, falazó, cementes mészhabarcs</t>
  </si>
  <si>
    <t>36-003-1.2.1.1.1-0414717</t>
  </si>
  <si>
    <t>Oldalfalvakolat készítése, gépi felhordással, zsákos kiszerelésű szárazhabarcsból, sima, normál mész-cement vakolat, 1 cm vastagságban LB-Knauf MP 501 W gépi alapvakolat, "501-es" fehér, Cikkszám: K00335011</t>
  </si>
  <si>
    <t xml:space="preserve"> </t>
  </si>
  <si>
    <t>36-090-1.1.2-0550030</t>
  </si>
  <si>
    <t>Vakolatjavítás oldalfalon, tégla-, beton-, kőfelületen vagy építőlemezen, a meglazult, sérült vakolat előzetes leverésével, hiánypótlás 5-25% között Hvb4-mc, beltéri, vakoló, cementes mészhabarcs mészpéppel</t>
  </si>
  <si>
    <t>39-000-2</t>
  </si>
  <si>
    <t>Gipszkarton álmennyezetek bontása</t>
  </si>
  <si>
    <t>39-003-2.2.1.2.1-0120021</t>
  </si>
  <si>
    <r>
      <t>Szerelt gipszkarton álmennyezet azonos szintbeli fém vázszerkezetre (egysoros kivitel), csavarfejek és illesztések alapglettelve (Q2 minőségben),  nem látszó bordázattal, 40 cm bordatávolsággal (CD60/27), 10 m</t>
    </r>
    <r>
      <rPr>
        <vertAlign val="superscript"/>
        <sz val="10"/>
        <color indexed="8"/>
        <rFont val="Candara"/>
        <family val="2"/>
      </rPr>
      <t>2</t>
    </r>
    <r>
      <rPr>
        <sz val="10"/>
        <color indexed="8"/>
        <rFont val="Candara"/>
        <family val="2"/>
      </rPr>
      <t xml:space="preserve"> összefüggő felületig, 1 rtg. impregnált 12,5 mm vtg. gipszkarton borítással RIGIPS impregnált építőlemez RBI 12,5 mm, függesztő huzallal</t>
    </r>
  </si>
  <si>
    <t>39-003-2.2.2.1.1-0120012</t>
  </si>
  <si>
    <r>
      <t>Szerelt gipszkarton álmennyezet azonos szintbeli fém vázszerkezetre (egysoros kivitel), csavarfejek és illesztések alapglettelve (Q2 minőségben),  nem látszó bordázattal, 40 cm bordatávolsággal (CD60/27), 10 m</t>
    </r>
    <r>
      <rPr>
        <vertAlign val="superscript"/>
        <sz val="10"/>
        <color indexed="8"/>
        <rFont val="Candara"/>
        <family val="2"/>
      </rPr>
      <t>2</t>
    </r>
    <r>
      <rPr>
        <sz val="10"/>
        <color indexed="8"/>
        <rFont val="Candara"/>
        <family val="2"/>
      </rPr>
      <t xml:space="preserve"> összefüggő felület felett, 1 rtg. normál 12,5 mm vtg. gipszkarton borítással RIGIPS normál építőlemez RB 12,5 mm, függesztő huzallal</t>
    </r>
  </si>
  <si>
    <t>39-003-21.3-0143994</t>
  </si>
  <si>
    <t>Kiegészítő és mellékmunkák, felár az 50 cm-t meghaladó függesztési magasságért normál függesztők esetén KNAUF pálcás felfüggesztő 500 mm</t>
  </si>
  <si>
    <t>39-003-21.4.2-0092044</t>
  </si>
  <si>
    <t>Kiegészítő és mellékmunkák, felár szálas hőszigetelés elhelyezésére, álmennyezet felett, 40 mm vastagság felett ROCKWOOL Airrock LD kőzetgyapot lemez 60 mm</t>
  </si>
  <si>
    <t>39-003-21.4.2-0092048</t>
  </si>
  <si>
    <t>Kiegészítő és mellékmunkák, felár szálas hőszigetelés elhelyezésére, álmennyezet felett, 40 mm vastagság felett ROCKWOOL Airrock LD kőzetgyapot lemez 140 mm</t>
  </si>
  <si>
    <t>42-000-2.1</t>
  </si>
  <si>
    <t>Lapburkolatok bontása, padlóburkolat bármely méretű kőagyag, mozaik vagy tört mozaik (NOVA) lapból</t>
  </si>
  <si>
    <t>42-011-1.1.1.2-0212052</t>
  </si>
  <si>
    <t>Fal-, pillér és oszlopburkolat hordozószerkezetének felületelőkészítése beltérben, tégla, beton és vakolt alapfelületen, kenhető víz- és páraszigetelés felhordása egy rétegben,  hajlaterősítő szalag elhelyezésével LB-Knauf AQUASTOP FLEX rugalmas kenhető szigetelés, Csz.: K00619751</t>
  </si>
  <si>
    <t>42-011-2.1.1.2-0212052</t>
  </si>
  <si>
    <t>Padlóburkolat hordozószerkezetének felületelőkészítése beltérben, beton alapfelületen kenhető víz- és páraszigetelés felhordása egy rétegben,  hajlaterősítő szalag elhelyezésével LB-Knauf AQUASTOP FLEX rugalmas kenhető szigetelés, Csz.: K00619751</t>
  </si>
  <si>
    <t>42-011-2.1.1.3.1-0313024</t>
  </si>
  <si>
    <t>Padlóburkolat hordozószerkezetének felületelőkészítése beltérben, beton alapfelületen simító felületkiegyenlítés készítése 5 mm átlagos rétegvastagságban MAPEI Planitop Fast 330 cementkötésű kiegyenlítő habarcs, szürke</t>
  </si>
  <si>
    <t>42-012-1.1.1.1.1.3-0313111</t>
  </si>
  <si>
    <t>Fal-, pillér-, oszlopburkolat készítése beltérben, tégla, beton, vakolt alapfelületen, mázas kerámiával, kötésben vagy hálósan, 3-5 mm vtg. ragasztóba rakva, 1-10 mm fugaszélességgel, 25x25 -  40x40 cm közötti lapmérettel MAPEI Adesilex P9 C2TE cementkötésű ragasztóhabarcs, szürke, Ultracolor Plus fugázó, fehér  Előirányzott burkolólap egységár nettó: 2 000,- FT/m2</t>
  </si>
  <si>
    <t>42-022-1.1.1.2.1.1-0313116</t>
  </si>
  <si>
    <t>Padlóburkolat készítése, beltérben, tégla, beton, vakolt alapfelületen, gres, kőporcelán lappal, kötésben vagy hálósan, 3-5 mm vtg. ragasztóba rakva, 1-10 mm fugaszélességgel, 20x20 - 40x40 cm közötti lapmérettel MAPEI Keraflex cementkötésű ragasztóhabarcs, szürke, Ultracolor Plus fugázóhabarcs, fehér  Előirányzott burkolólap egységár nettó: 2 000,- FT/m2</t>
  </si>
  <si>
    <t>42-022-2.1.2.1.1-0313116</t>
  </si>
  <si>
    <t>Lábazatburkolat készítése, beltérben, gres, kőporcelán lappal, egyenes, egysoros kivitelben, 3-5 mm ragasztóba rakva, 1-10 mm fugaszélességgel, 10 cm magasságig, 20x20 - 40×40 cm közötti lapmérettel MAPEI Keraflex cementkötésű ragasztóhabarcs, szürke, Ultracolor Plus fugázóhabarcs, fehér</t>
  </si>
  <si>
    <t>m</t>
  </si>
  <si>
    <t>42-041-4.1.1-0313032</t>
  </si>
  <si>
    <t>Meglévő egyenetlen aljzat nagy szintkülönbségeinek kiegyenlítése, szabványos cementesztrich és betonpadló felület előkészítése, 2 cm vastagságban MAPEI Ultraplan Renovation önterülő aljzatkiegyenlítő + MAPEI Primer G műgyanta bázisú, diszperziós alapozó</t>
  </si>
  <si>
    <t>42-042-31.1.2</t>
  </si>
  <si>
    <t>Lábazat kialakítása, PVC-burkolatból, saját anyagából felhajtva,  PVC-profilba bújtatva</t>
  </si>
  <si>
    <t>42-071-4-0150529</t>
  </si>
  <si>
    <t>Kiegészítő profil elhelyezése falburkolatok külső sarkainak védelmére szimmetrikus, asszimmetrikus kialakítással, műanyagból, szinterezett alumíniumból,eloxált alumíniumból, fényes, matt, szálcsiszolt alumíniumból,vagy fényes és szálcsiszolt rozsdamentes acélból,3-15 mm vastagsági mérettel Schlüter-JOLLY-AC 2,5m, "L" szinterezett alu élvédő profil H=3mm, fehér Rendelési szám: A30W</t>
  </si>
  <si>
    <t>44-000-1.1</t>
  </si>
  <si>
    <r>
      <t>Fa vagy műanyag nyílászáró szerkezetek bontása, ajtó, ablak vagy kapu, 2,00 m</t>
    </r>
    <r>
      <rPr>
        <vertAlign val="superscript"/>
        <sz val="10"/>
        <color indexed="8"/>
        <rFont val="Candara"/>
        <family val="2"/>
      </rPr>
      <t>2</t>
    </r>
    <r>
      <rPr>
        <sz val="10"/>
        <color indexed="8"/>
        <rFont val="Candara"/>
        <family val="2"/>
      </rPr>
      <t>-ig</t>
    </r>
  </si>
  <si>
    <r>
      <t>m</t>
    </r>
    <r>
      <rPr>
        <vertAlign val="superscript"/>
        <sz val="10"/>
        <color indexed="8"/>
        <rFont val="Candara"/>
        <family val="2"/>
      </rPr>
      <t>2</t>
    </r>
  </si>
  <si>
    <t>44-000-1.2</t>
  </si>
  <si>
    <r>
      <t>Fa vagy műanyag nyílászáró szerkezetek bontása, ajtó, ablak vagy kapu, 2,01-4,00 m</t>
    </r>
    <r>
      <rPr>
        <vertAlign val="superscript"/>
        <sz val="10"/>
        <color indexed="8"/>
        <rFont val="Candara"/>
        <family val="2"/>
      </rPr>
      <t>2</t>
    </r>
    <r>
      <rPr>
        <sz val="10"/>
        <color indexed="8"/>
        <rFont val="Candara"/>
        <family val="2"/>
      </rPr>
      <t xml:space="preserve"> között</t>
    </r>
  </si>
  <si>
    <t>44-001-1.1.1.1-0131032</t>
  </si>
  <si>
    <t>Fa beltéri nyílászárók elhelyezése, előre kihagyott falnyílásba, utólagos elhelyezéssel, tömítés nélkül, (szerelvényezve, finom beállítással), MDF vagy keményhéjszerkezetes ajtó, 6,00 m kerületig Beltéri kazettás ajtó, tele lemezelt, egyszárnyú, MDF tokkal, kilincs nélkül, 75x210 cm</t>
  </si>
  <si>
    <t>44-001-1.1.1.1-0131034</t>
  </si>
  <si>
    <t>Fa beltéri nyílászárók elhelyezése, előre kihagyott falnyílásba, utólagos elhelyezéssel, tömítés nélkül, (szerelvényezve, finom beállítással), MDF vagy keményhéjszerkezetes ajtó, 6,00 m kerületig Beltéri kazettás ajtó, tele lemezelt, egyszárnyú, MDF tokkal, kilincs nélkül, 90x210 cm</t>
  </si>
  <si>
    <t>44-001-1.1.1.2-0131036</t>
  </si>
  <si>
    <t>Fa beltéri nyílászárók elhelyezése, előre kihagyott falnyílásba, utólagos elhelyezéssel, tömítés nélkül, (szerelvényezve, finom beállítással), MDF vagy keményhéjszerkezetes ajtó, 6,01-10,00 m kerület között Beltéri kazettás ajtó, tele lemezelt, egyszárnyú, MDF tokkal, kilincs nélkül, 100x210 cm akadálymentes kivitel</t>
  </si>
  <si>
    <t>44-001-1.1.1.2-0131062</t>
  </si>
  <si>
    <t>Fa beltéri nyílászárók elhelyezése, előre kihagyott falnyílásba, utólagos elhelyezéssel, tömítés nélkül, (szerelvényezve, finom beállítással), MDF vagy keményhéjszerkezetes ajtó, 6,01-10,00 m kerület között Beltéri kazettás ajtó, tele lemezelt, kétszárnyú, MDF tokkal, kilincs nélkül, 180x210 cm</t>
  </si>
  <si>
    <t>44-011-1.1.1-0167405</t>
  </si>
  <si>
    <t>Műanyag kültéri nyílászárók elhelyezése előre kihagyott falnyílásba, hőszigetelt, fokozott légzárású bejárati ajtó, tömítés nélkül (szerelvényezve, finom beállítással), 5,01-10,00 m kerület között FENSTHERM BRILL Befelé nyíló üvegezett bejárati ajtó, 5 kamrás VEKA SOFTLINE 70 AD PVC profil, uw&lt;1,4 W/m2K, mérete: 100 x  240 cm</t>
  </si>
  <si>
    <t>7A</t>
  </si>
  <si>
    <t>Műanyag kültéri nyílászárók elhelyezése előre kihagyott falnyílásba, hőszigetelt, fokozott légzárású bejárati ajtó, tömítés nélkül (szerelvényezve, finom beállítással), 5,01-10,00 m kerület között FENSTHERM BRILL Befelé nyíló üvegezett bejárati ajtó, 5 kamrás VEKA SOFTLINE 70 AD PVC profil, uw&lt;1,4 W/m2K, mérete: 75 x  207 cm</t>
  </si>
  <si>
    <t>44-011-1.1.1-0167482</t>
  </si>
  <si>
    <t>Műanyag kültéri nyílászárók elhelyezése előre kihagyott falnyílásba, hőszigetelt, fokozott légzárású bejárati ajtó, tömítés nélkül (szerelvényezve, finom beállítással), 5,01-10,00 m kerület között FENSTHERM BRILL Befelé nyíló üvegezett kétszárnyú bejárati ajtó, 5 kamrás VEKA SOFTLINE 70 AD PVC profil, uw&lt;1,4 W/m2K, mérete: 180 x  210 cm</t>
  </si>
  <si>
    <t>44-011-1.1.1-0167496</t>
  </si>
  <si>
    <t>Műanyag kültéri nyílászárók elhelyezése előre kihagyott falnyílásba, hőszigetelt, fokozott légzárású bejárati ajtó, tömítés nélkül (szerelvényezve, finom beállítással), 5,01-10,00 m kerület között FENSTHERM BRILL Befelé nyíló üvegezett kétszárnyú bejárati ajtó FIX FV, 5 kamrás VEKA SOFTLINE 70 AD PVC profil, uw&lt;1,4 W/m2K, mérete: 180 x  210+55 cm</t>
  </si>
  <si>
    <t>44-012-1.1.1.5.1-0222363</t>
  </si>
  <si>
    <t>Műanyag kültéri nyílászárók, hőszigetelt, fokozott légzárású ablak elhelyezése előre kihagyott falnyílásba, tömítés nélkül (szerelvényezve, finombeállítással), 4,00 m kerületig, hatkamrás profil, egyszárnyú bukó-nyíló REHAU Euro-Design 86 bukó-nyíló ablak, fehér, Ug = 1,1 W/m2K 40 x 150 cm</t>
  </si>
  <si>
    <t>44-012-1.1.1.5.2-0222326</t>
  </si>
  <si>
    <t>Műanyag kültéri nyílászárók, hőszigetelt, fokozott légzárású ablak elhelyezése előre kihagyott falnyílásba, tömítés nélkül (szerelvényezve, finombeállítással), 4,00 m kerületig, hatkamrás profil, egyszárnyú bukó REHAU Euro-Design 86 bukó ablak, fehér, Ug = 1,1 W/m2K 90 x 60 cm</t>
  </si>
  <si>
    <t>44-012-1.1.1.5.2-0222331</t>
  </si>
  <si>
    <t>Műanyag kültéri nyílászárók, hőszigetelt, fokozott légzárású ablak elhelyezése előre kihagyott falnyílásba, tömítés nélkül (szerelvényezve, finombeállítással), 4,00 m kerületig, hatkamrás profil, egyszárnyú bukó REHAU Euro-Design 86 bukó ablak, fehér, Ug = 1,1 W/m2K 87 x 55 cm</t>
  </si>
  <si>
    <t>44-012-1.1.2.7.1-0222368</t>
  </si>
  <si>
    <t>Műanyag kültéri nyílászárók, hőszigetelt, fokozott légzárású ablak elhelyezése előre kihagyott falnyílásba, tömítés nélkül (szerelvényezve, finombeállítással), 4,00 m kerület felett hatkamrás profil, egyszárnyú, bukó-nyíló REHAU Euro-Design 86 bukó-nyíló ablak, fehér, Ug = 1,1 W/m2K 90 x 150 cm</t>
  </si>
  <si>
    <t>45-000-1.1.2</t>
  </si>
  <si>
    <r>
      <t>Fém nyílászáró szerkezetek bontása, ajtó, ablak, kapu, 1,01-2,00 m</t>
    </r>
    <r>
      <rPr>
        <vertAlign val="superscript"/>
        <sz val="10"/>
        <color indexed="8"/>
        <rFont val="Candara"/>
        <family val="2"/>
      </rPr>
      <t>2</t>
    </r>
    <r>
      <rPr>
        <sz val="10"/>
        <color indexed="8"/>
        <rFont val="Candara"/>
        <family val="2"/>
      </rPr>
      <t xml:space="preserve"> felület között</t>
    </r>
  </si>
  <si>
    <t>45-000-1.1.3</t>
  </si>
  <si>
    <r>
      <t>Fém nyílászáró szerkezetek bontása, ajtó, ablak, kapu, 2,01 m</t>
    </r>
    <r>
      <rPr>
        <vertAlign val="superscript"/>
        <sz val="10"/>
        <color indexed="8"/>
        <rFont val="Candara"/>
        <family val="2"/>
      </rPr>
      <t>2</t>
    </r>
    <r>
      <rPr>
        <sz val="10"/>
        <color indexed="8"/>
        <rFont val="Candara"/>
        <family val="2"/>
      </rPr>
      <t xml:space="preserve"> felület felett</t>
    </r>
  </si>
  <si>
    <t>47-000-1.99.1.2.1.1-0218023</t>
  </si>
  <si>
    <t>Belső festéseknél felület előkészítése, részmunkák; felület glettelése zsákos kiszerelésű anyagból (alapozóval, sarokvédelemmel), bármilyen padozatú helyiségben, vakolt felületen, 1,5 mm vastagságban tagolatlan felületen Rigips Rimano 0-3 belsőtéri nagyszilárdságú glettelő gipsz</t>
  </si>
  <si>
    <t>47-010-1.1.1-0157793</t>
  </si>
  <si>
    <t>Normál nem egyenletes nedvszívóképességű ásványi falfelületek alapozása, felületmegerősítése, vizes-diszperziós akril bázisú alapozóval, tagolatlan felületen DULUX Grunt Mélyalapozó  EAN: 5903525520037</t>
  </si>
  <si>
    <t>47-011-15.1.1.1-0159001</t>
  </si>
  <si>
    <t>Diszperziós festés műanyag bázisú vizes-diszperziós  fehér vagy gyárilag színezett festékkel, új vagy régi lekapart, előkészített alapfelületen, vakolaton, két rétegben, tagolatlan sima felületen JUPOL Classic beltéri fehér falfesték</t>
  </si>
  <si>
    <t>48-000-1.1</t>
  </si>
  <si>
    <t>Teljes felületen hegesztett,  olvasztott vagy ragasztott bitumenes lemez szigetelés, páratechnikai vagy párazáró réteg bontása, egy réteg lemez esetén, vízszintes felületről</t>
  </si>
  <si>
    <t>48-003-1.1.1.1.1-0099073</t>
  </si>
  <si>
    <t>Talajvíz elleni szigetelés; Bitumenes lemez szigetelés aljzatának kellősítése, egy rétegben, vízszintes felületen, oldószeres hideg bitumenmázzal (száraz felületen) ICOPAL SIPLAST PRIMER® Speed SBS oldószeres bitumenes alapozó</t>
  </si>
  <si>
    <t>48-003-1.1.1.2.1-0099073</t>
  </si>
  <si>
    <t>Talajvíz elleni szigetelés; Bitumenes lemez szigetelés aljzatának kellősítése, egy rétegben, függőleges felületen, oldószeres hideg bitumenmázzal (száraz felületen) ICOPAL SIPLAST PRIMER® Speed SBS oldószeres bitumenes alapozó</t>
  </si>
  <si>
    <t>48-003-1.2.3.1-0099009</t>
  </si>
  <si>
    <t>Talajvíz elleni szigetelés; Vízszintes felületen, maximum 4,0 m bemerülési mélységig két rétegben, minimum 4,0 mm vastag, elasztomerbitumenes (SBS modifikált vagy SBS/oxidált duo) lemezzel, az aljzathoz teljes felületű olvasztásos ragasztással, az átlapolásoknál teljes felületű hegesztéssel fektetve VILLAS EO-G 4 F/K Extra, üvegszövet hordozórétegű, 4 mm vastag, SBS-oxid DUO lemez</t>
  </si>
  <si>
    <t>48-003-1.3.3.1-0099009</t>
  </si>
  <si>
    <t>Talajvíz elleni szigetelés; Függőleges felületen, maximum 4,0 m bemerülési mélységig (rögzítés külön tételben)  két rétegben, minimum 4,0 mm vastag, elasztomerbitumenes (SBS modifikált) lemezzel, az aljzathoz teljes felületű olvasztásos ragasztással, az átlapolásoknál és egymáshoz teljes felületű hegesztéssel fektetve VILLAS EO-G 4 F/K Extra, üvegszövet hordozórétegű, 4 mm vastag, SBS-oxid DUO lemez</t>
  </si>
  <si>
    <t>48-007-21.21.1-0115054</t>
  </si>
  <si>
    <r>
      <t>Külső fal; Hőszigetelések épületlábazaton vagy koszorún, foltonként ragasztva vagy megtámasztva (rögzítés külön tételben), egy rétegben, extrudált polisztirolhab lemezzel extrudált polisztirol vakolható felületű és egyenes szélképzésű keményhab hőszigetelő tábla, λ</t>
    </r>
    <r>
      <rPr>
        <vertAlign val="subscript"/>
        <sz val="10"/>
        <color indexed="8"/>
        <rFont val="Candara"/>
        <family val="2"/>
      </rPr>
      <t>D=0,038</t>
    </r>
    <r>
      <rPr>
        <sz val="10"/>
        <color indexed="8"/>
        <rFont val="Candara"/>
        <family val="2"/>
      </rPr>
      <t xml:space="preserve"> (W/mK), 1250 x 600 x 200 mm</t>
    </r>
  </si>
  <si>
    <t>48-007-41.1.1.1.2-0093529</t>
  </si>
  <si>
    <t>Födém; Padló hőszigetelő anyag elhelyezése, vízszintes felületen, aljzatbeton alá, úsztató rétegként, expandált polisztirolhab lemezzel BACHL Nikecell EPS 100 standard expandált polisztirol keményhab hőszigetelő lemez, 1000x500x100 mm</t>
  </si>
  <si>
    <t>48-007-56.1.3.1-0113544</t>
  </si>
  <si>
    <t>Alátét- és elválasztó rétegek beépítése, védőlemez-, műanyagfátyol-, fólia vagy műanyagfilc egy rétegben, átlapolással, rögzítés nélkül, padló, födém szigeteléseknél, vízszintes felületen AUSTROTHERM polietilén fólia, 0,09 mm vastagságú, 2 m szélességű</t>
  </si>
  <si>
    <t>71-001-1</t>
  </si>
  <si>
    <t>Villanyszerelési munkák készítése, meglévő elektromos szerelvények és vazatékek bontása; elektromos alapszerelések készítése; szerelvényezések készítése;</t>
  </si>
  <si>
    <t>klt.</t>
  </si>
  <si>
    <t>81-001-1</t>
  </si>
  <si>
    <t>Gépészeti munkák készítése, meglévő gépészeti beendezések és alapszerelések bontása; víz- szennyvíz alapszerelés és szerelvényezés készítése; víz és szennyvíz vezetékek rákötése  meglévő hálózatra   központi fűtésrendszer készítése új épületrészen és rákötése meglévő  fűtésrendszerre</t>
  </si>
</sst>
</file>

<file path=xl/styles.xml><?xml version="1.0" encoding="utf-8"?>
<styleSheet xmlns="http://schemas.openxmlformats.org/spreadsheetml/2006/main">
  <numFmts count="3">
    <numFmt numFmtId="164" formatCode="GENERAL"/>
    <numFmt numFmtId="165" formatCode="#,##0"/>
    <numFmt numFmtId="166" formatCode="0.00%"/>
  </numFmts>
  <fonts count="9">
    <font>
      <sz val="11"/>
      <color indexed="8"/>
      <name val="Calibri"/>
      <family val="2"/>
    </font>
    <font>
      <sz val="10"/>
      <name val="Arial"/>
      <family val="0"/>
    </font>
    <font>
      <sz val="12"/>
      <color indexed="8"/>
      <name val="Candara"/>
      <family val="2"/>
    </font>
    <font>
      <b/>
      <sz val="12"/>
      <color indexed="8"/>
      <name val="Candara"/>
      <family val="2"/>
    </font>
    <font>
      <sz val="10"/>
      <color indexed="8"/>
      <name val="Candara"/>
      <family val="2"/>
    </font>
    <font>
      <b/>
      <sz val="10"/>
      <color indexed="8"/>
      <name val="Candara"/>
      <family val="2"/>
    </font>
    <font>
      <vertAlign val="subscript"/>
      <sz val="10"/>
      <color indexed="8"/>
      <name val="Candara"/>
      <family val="2"/>
    </font>
    <font>
      <vertAlign val="superscript"/>
      <sz val="10"/>
      <color indexed="8"/>
      <name val="Candara"/>
      <family val="2"/>
    </font>
    <font>
      <sz val="10"/>
      <color indexed="53"/>
      <name val="Candara"/>
      <family val="2"/>
    </font>
  </fonts>
  <fills count="3">
    <fill>
      <patternFill/>
    </fill>
    <fill>
      <patternFill patternType="gray125"/>
    </fill>
    <fill>
      <patternFill patternType="solid">
        <fgColor indexed="43"/>
        <bgColor indexed="64"/>
      </patternFill>
    </fill>
  </fills>
  <borders count="4">
    <border>
      <left/>
      <right/>
      <top/>
      <bottom/>
      <diagonal/>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40">
    <xf numFmtId="164" fontId="0" fillId="0" borderId="0" xfId="0" applyAlignment="1">
      <alignment/>
    </xf>
    <xf numFmtId="164" fontId="2" fillId="0" borderId="0" xfId="0" applyFont="1" applyAlignment="1">
      <alignment vertical="top"/>
    </xf>
    <xf numFmtId="164" fontId="3" fillId="0" borderId="0" xfId="0" applyFont="1" applyBorder="1" applyAlignment="1">
      <alignment vertical="top"/>
    </xf>
    <xf numFmtId="164" fontId="3" fillId="0" borderId="0" xfId="0" applyFont="1" applyAlignment="1">
      <alignment vertical="top"/>
    </xf>
    <xf numFmtId="164" fontId="2" fillId="0" borderId="0" xfId="0" applyFont="1" applyBorder="1" applyAlignment="1">
      <alignment vertical="top"/>
    </xf>
    <xf numFmtId="164" fontId="3" fillId="0" borderId="0" xfId="0" applyFont="1" applyBorder="1" applyAlignment="1">
      <alignment horizontal="center" vertical="center"/>
    </xf>
    <xf numFmtId="164" fontId="3" fillId="0" borderId="0" xfId="0" applyFont="1" applyAlignment="1">
      <alignment vertical="center"/>
    </xf>
    <xf numFmtId="164" fontId="3" fillId="0" borderId="1" xfId="0" applyFont="1" applyBorder="1" applyAlignment="1">
      <alignment horizontal="center" vertical="center"/>
    </xf>
    <xf numFmtId="164" fontId="3" fillId="0" borderId="0" xfId="0" applyFont="1" applyAlignment="1">
      <alignment horizontal="center" vertical="center"/>
    </xf>
    <xf numFmtId="164" fontId="2" fillId="0" borderId="1" xfId="0" applyFont="1" applyBorder="1" applyAlignment="1">
      <alignment vertical="center"/>
    </xf>
    <xf numFmtId="165" fontId="2" fillId="0" borderId="1" xfId="0" applyNumberFormat="1" applyFont="1" applyBorder="1" applyAlignment="1">
      <alignment vertical="center"/>
    </xf>
    <xf numFmtId="164" fontId="2" fillId="0" borderId="0" xfId="0" applyFont="1" applyAlignment="1">
      <alignment vertical="center"/>
    </xf>
    <xf numFmtId="165" fontId="3" fillId="0" borderId="2" xfId="0" applyNumberFormat="1" applyFont="1" applyBorder="1" applyAlignment="1">
      <alignment horizontal="center" vertical="center"/>
    </xf>
    <xf numFmtId="166" fontId="2" fillId="0" borderId="1" xfId="0" applyNumberFormat="1" applyFont="1" applyBorder="1" applyAlignment="1">
      <alignment vertical="center"/>
    </xf>
    <xf numFmtId="165" fontId="2" fillId="0" borderId="1" xfId="0" applyNumberFormat="1" applyFont="1" applyBorder="1" applyAlignment="1">
      <alignment horizontal="center" vertical="center"/>
    </xf>
    <xf numFmtId="164" fontId="3" fillId="0" borderId="1" xfId="0" applyFont="1" applyBorder="1" applyAlignment="1">
      <alignment vertical="center"/>
    </xf>
    <xf numFmtId="165" fontId="3" fillId="0" borderId="3" xfId="0" applyNumberFormat="1" applyFont="1" applyBorder="1" applyAlignment="1">
      <alignment horizontal="center" vertical="center"/>
    </xf>
    <xf numFmtId="164" fontId="2" fillId="0" borderId="2" xfId="0" applyFont="1" applyBorder="1" applyAlignment="1">
      <alignment horizontal="center" vertical="top"/>
    </xf>
    <xf numFmtId="164" fontId="2" fillId="0" borderId="0" xfId="0" applyFont="1" applyAlignment="1">
      <alignment horizontal="left" vertical="top"/>
    </xf>
    <xf numFmtId="164" fontId="2" fillId="0" borderId="0" xfId="0" applyFont="1" applyAlignment="1">
      <alignment vertical="top" wrapText="1"/>
    </xf>
    <xf numFmtId="164" fontId="3" fillId="0" borderId="3" xfId="0" applyFont="1" applyBorder="1" applyAlignment="1">
      <alignment horizontal="center" vertical="center" wrapText="1"/>
    </xf>
    <xf numFmtId="164" fontId="2" fillId="0" borderId="0" xfId="0" applyFont="1" applyAlignment="1">
      <alignment vertical="center" wrapText="1"/>
    </xf>
    <xf numFmtId="165" fontId="2" fillId="0" borderId="0" xfId="0" applyNumberFormat="1" applyFont="1" applyAlignment="1">
      <alignment vertical="center" wrapText="1"/>
    </xf>
    <xf numFmtId="164" fontId="3" fillId="0" borderId="3" xfId="0" applyFont="1" applyBorder="1" applyAlignment="1">
      <alignment vertical="center" wrapText="1"/>
    </xf>
    <xf numFmtId="165" fontId="3" fillId="0" borderId="3" xfId="0" applyNumberFormat="1" applyFont="1" applyBorder="1" applyAlignment="1">
      <alignment vertical="center" wrapText="1"/>
    </xf>
    <xf numFmtId="165" fontId="2" fillId="0" borderId="0" xfId="0" applyNumberFormat="1" applyFont="1" applyAlignment="1">
      <alignment vertical="top" wrapText="1"/>
    </xf>
    <xf numFmtId="164" fontId="4" fillId="0" borderId="0" xfId="0" applyFont="1" applyAlignment="1">
      <alignment horizontal="left" vertical="top" wrapText="1"/>
    </xf>
    <xf numFmtId="164" fontId="4" fillId="0" borderId="0" xfId="0" applyFont="1" applyAlignment="1">
      <alignment vertical="top" wrapText="1"/>
    </xf>
    <xf numFmtId="164" fontId="4" fillId="0" borderId="0" xfId="0" applyNumberFormat="1" applyFont="1" applyAlignment="1">
      <alignment vertical="top" wrapText="1"/>
    </xf>
    <xf numFmtId="164" fontId="4" fillId="0" borderId="0" xfId="0" applyFont="1" applyAlignment="1">
      <alignment horizontal="right" vertical="top" wrapText="1"/>
    </xf>
    <xf numFmtId="165" fontId="4" fillId="0" borderId="0" xfId="0" applyNumberFormat="1" applyFont="1" applyAlignment="1">
      <alignment horizontal="right" vertical="top" wrapText="1"/>
    </xf>
    <xf numFmtId="164" fontId="5" fillId="0" borderId="3" xfId="0" applyFont="1" applyBorder="1" applyAlignment="1">
      <alignment horizontal="left" vertical="top" wrapText="1"/>
    </xf>
    <xf numFmtId="164" fontId="5" fillId="0" borderId="3" xfId="0" applyFont="1" applyBorder="1" applyAlignment="1">
      <alignment vertical="top" wrapText="1"/>
    </xf>
    <xf numFmtId="164" fontId="5" fillId="0" borderId="3" xfId="0" applyNumberFormat="1" applyFont="1" applyBorder="1" applyAlignment="1">
      <alignment vertical="top" wrapText="1"/>
    </xf>
    <xf numFmtId="164" fontId="5" fillId="0" borderId="3" xfId="0" applyFont="1" applyBorder="1" applyAlignment="1">
      <alignment horizontal="right" vertical="top" wrapText="1"/>
    </xf>
    <xf numFmtId="165" fontId="5" fillId="0" borderId="3" xfId="0" applyNumberFormat="1" applyFont="1" applyBorder="1" applyAlignment="1">
      <alignment horizontal="right" vertical="top" wrapText="1"/>
    </xf>
    <xf numFmtId="164" fontId="5" fillId="0" borderId="0" xfId="0" applyFont="1" applyAlignment="1">
      <alignment vertical="top" wrapText="1"/>
    </xf>
    <xf numFmtId="164" fontId="5" fillId="0" borderId="0" xfId="0" applyFont="1" applyBorder="1" applyAlignment="1">
      <alignment vertical="top" wrapText="1"/>
    </xf>
    <xf numFmtId="164" fontId="4" fillId="2" borderId="0" xfId="0" applyFont="1" applyFill="1" applyAlignment="1">
      <alignment horizontal="right" vertical="top" wrapText="1"/>
    </xf>
    <xf numFmtId="164" fontId="8" fillId="0" borderId="0" xfId="0" applyFont="1" applyAlignment="1">
      <alignment horizontal="righ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36"/>
  <sheetViews>
    <sheetView view="pageBreakPreview" zoomScaleSheetLayoutView="100" workbookViewId="0" topLeftCell="A14">
      <selection activeCell="N16" sqref="N16"/>
    </sheetView>
  </sheetViews>
  <sheetFormatPr defaultColWidth="9.140625" defaultRowHeight="15"/>
  <cols>
    <col min="1" max="1" width="36.421875" style="1" customWidth="1"/>
    <col min="2" max="2" width="10.7109375" style="1" customWidth="1"/>
    <col min="3" max="4" width="15.7109375" style="1" customWidth="1"/>
    <col min="5" max="16384" width="9.140625" style="1" customWidth="1"/>
  </cols>
  <sheetData>
    <row r="1" spans="1:4" s="3" customFormat="1" ht="12.75">
      <c r="A1" s="2" t="s">
        <v>0</v>
      </c>
      <c r="B1" s="2"/>
      <c r="C1" s="2"/>
      <c r="D1" s="2"/>
    </row>
    <row r="2" spans="1:4" ht="12.75">
      <c r="A2" s="4" t="s">
        <v>1</v>
      </c>
      <c r="B2" s="4"/>
      <c r="C2" s="4"/>
      <c r="D2" s="4"/>
    </row>
    <row r="3" spans="1:4" ht="12.75">
      <c r="A3" s="4" t="s">
        <v>2</v>
      </c>
      <c r="B3" s="4"/>
      <c r="C3" s="4"/>
      <c r="D3" s="4"/>
    </row>
    <row r="4" spans="1:4" ht="12.75">
      <c r="A4" s="4" t="s">
        <v>3</v>
      </c>
      <c r="B4" s="4"/>
      <c r="C4" s="4"/>
      <c r="D4" s="4"/>
    </row>
    <row r="5" spans="1:4" ht="12.75">
      <c r="A5" s="4" t="s">
        <v>4</v>
      </c>
      <c r="B5" s="4"/>
      <c r="C5" s="4"/>
      <c r="D5" s="4"/>
    </row>
    <row r="6" spans="1:4" ht="12.75">
      <c r="A6" s="4"/>
      <c r="B6" s="4"/>
      <c r="C6" s="4"/>
      <c r="D6" s="4"/>
    </row>
    <row r="7" spans="1:4" ht="12.75">
      <c r="A7" s="4"/>
      <c r="B7" s="4"/>
      <c r="C7" s="4"/>
      <c r="D7" s="4"/>
    </row>
    <row r="9" spans="1:3" ht="12.75">
      <c r="A9" s="1" t="s">
        <v>5</v>
      </c>
      <c r="C9" s="1" t="s">
        <v>6</v>
      </c>
    </row>
    <row r="10" spans="1:3" ht="12.75">
      <c r="A10" s="1" t="s">
        <v>7</v>
      </c>
      <c r="C10" s="1" t="s">
        <v>6</v>
      </c>
    </row>
    <row r="11" spans="1:3" ht="12.75">
      <c r="A11" s="1" t="s">
        <v>8</v>
      </c>
      <c r="C11" s="1" t="s">
        <v>9</v>
      </c>
    </row>
    <row r="12" spans="1:3" ht="12.75">
      <c r="A12" s="1" t="s">
        <v>10</v>
      </c>
      <c r="C12" s="1" t="s">
        <v>11</v>
      </c>
    </row>
    <row r="13" spans="1:3" ht="12.75">
      <c r="A13" s="1" t="s">
        <v>6</v>
      </c>
      <c r="C13" s="1" t="s">
        <v>6</v>
      </c>
    </row>
    <row r="14" spans="1:3" ht="12.75">
      <c r="A14" s="1" t="s">
        <v>6</v>
      </c>
      <c r="C14" s="1" t="s">
        <v>6</v>
      </c>
    </row>
    <row r="15" spans="1:3" ht="12.75">
      <c r="A15" s="1" t="s">
        <v>12</v>
      </c>
      <c r="C15" s="1" t="s">
        <v>6</v>
      </c>
    </row>
    <row r="16" ht="12.75">
      <c r="A16" s="1" t="s">
        <v>13</v>
      </c>
    </row>
    <row r="17" ht="12.75">
      <c r="A17" s="1" t="s">
        <v>14</v>
      </c>
    </row>
    <row r="18" ht="12.75">
      <c r="A18" s="1" t="s">
        <v>15</v>
      </c>
    </row>
    <row r="19" ht="12.75">
      <c r="A19" s="1" t="s">
        <v>16</v>
      </c>
    </row>
    <row r="20" ht="12.75">
      <c r="A20" s="1" t="s">
        <v>17</v>
      </c>
    </row>
    <row r="22" spans="1:4" s="6" customFormat="1" ht="24.75" customHeight="1">
      <c r="A22" s="5" t="s">
        <v>18</v>
      </c>
      <c r="B22" s="5"/>
      <c r="C22" s="5"/>
      <c r="D22" s="5"/>
    </row>
    <row r="23" spans="1:4" s="8" customFormat="1" ht="24.75" customHeight="1">
      <c r="A23" s="7" t="s">
        <v>19</v>
      </c>
      <c r="B23" s="7"/>
      <c r="C23" s="7" t="s">
        <v>20</v>
      </c>
      <c r="D23" s="7" t="s">
        <v>21</v>
      </c>
    </row>
    <row r="24" spans="1:4" s="11" customFormat="1" ht="24.75" customHeight="1">
      <c r="A24" s="9" t="s">
        <v>22</v>
      </c>
      <c r="B24" s="9"/>
      <c r="C24" s="10">
        <f>ROUND(SUM(Összesítő!B2:B16),0)</f>
        <v>0</v>
      </c>
      <c r="D24" s="10">
        <f>ROUND(SUM(Összesítő!C2:C16),0)</f>
        <v>0</v>
      </c>
    </row>
    <row r="25" spans="1:4" s="11" customFormat="1" ht="24.75" customHeight="1">
      <c r="A25" s="9" t="s">
        <v>23</v>
      </c>
      <c r="B25" s="9"/>
      <c r="C25" s="10">
        <f>ROUND(C24,0)</f>
        <v>0</v>
      </c>
      <c r="D25" s="10">
        <f>ROUND(D24,0)</f>
        <v>0</v>
      </c>
    </row>
    <row r="26" spans="1:4" s="6" customFormat="1" ht="24.75" customHeight="1">
      <c r="A26" s="6" t="s">
        <v>24</v>
      </c>
      <c r="C26" s="12">
        <f>ROUND(C25+D25,0)</f>
        <v>0</v>
      </c>
      <c r="D26" s="12"/>
    </row>
    <row r="27" spans="1:4" s="11" customFormat="1" ht="24.75" customHeight="1">
      <c r="A27" s="9" t="s">
        <v>25</v>
      </c>
      <c r="B27" s="13">
        <v>0.27</v>
      </c>
      <c r="C27" s="14">
        <f>ROUND(C26*B27,0)</f>
        <v>0</v>
      </c>
      <c r="D27" s="14"/>
    </row>
    <row r="28" spans="1:4" s="6" customFormat="1" ht="24.75" customHeight="1">
      <c r="A28" s="15" t="s">
        <v>26</v>
      </c>
      <c r="B28" s="15"/>
      <c r="C28" s="16">
        <f>ROUND(C26+C27,0)</f>
        <v>0</v>
      </c>
      <c r="D28" s="16"/>
    </row>
    <row r="32" spans="2:3" ht="12.75">
      <c r="B32" s="17" t="s">
        <v>27</v>
      </c>
      <c r="C32" s="17"/>
    </row>
    <row r="34" ht="12.75">
      <c r="A34" s="18"/>
    </row>
    <row r="35" ht="12.75">
      <c r="A35" s="18"/>
    </row>
    <row r="36" ht="12.75">
      <c r="A36" s="18"/>
    </row>
  </sheetData>
  <sheetProtection selectLockedCells="1" selectUnlockedCells="1"/>
  <mergeCells count="12">
    <mergeCell ref="A1:D1"/>
    <mergeCell ref="A2:D2"/>
    <mergeCell ref="A3:D3"/>
    <mergeCell ref="A4:D4"/>
    <mergeCell ref="A5:D5"/>
    <mergeCell ref="A6:D6"/>
    <mergeCell ref="A7:D7"/>
    <mergeCell ref="A22:D22"/>
    <mergeCell ref="C26:D26"/>
    <mergeCell ref="C27:D27"/>
    <mergeCell ref="C28:D28"/>
    <mergeCell ref="B32:C32"/>
  </mergeCells>
  <printOptions horizontalCentered="1"/>
  <pageMargins left="0.9840277777777777" right="0.5902777777777778" top="0.9840277777777777" bottom="0.9840277777777777" header="0.5118055555555555" footer="0.5118055555555555"/>
  <pageSetup firstPageNumber="1" useFirstPageNumber="1" horizontalDpi="300" verticalDpi="300" orientation="portrait" paperSize="9"/>
</worksheet>
</file>

<file path=xl/worksheets/sheet10.xml><?xml version="1.0" encoding="utf-8"?>
<worksheet xmlns="http://schemas.openxmlformats.org/spreadsheetml/2006/main" xmlns:r="http://schemas.openxmlformats.org/officeDocument/2006/relationships">
  <dimension ref="A1:I14"/>
  <sheetViews>
    <sheetView view="pageBreakPreview" zoomScaleSheetLayoutView="100" workbookViewId="0" topLeftCell="A5">
      <selection activeCell="F15" sqref="F15"/>
    </sheetView>
  </sheetViews>
  <sheetFormatPr defaultColWidth="9.140625" defaultRowHeight="15"/>
  <cols>
    <col min="1" max="1" width="4.28125" style="26" customWidth="1"/>
    <col min="2" max="2" width="9.28125" style="27" customWidth="1"/>
    <col min="3" max="3" width="36.7109375" style="28" customWidth="1"/>
    <col min="4" max="4" width="6.7109375" style="29" customWidth="1"/>
    <col min="5" max="5" width="6.7109375" style="27" customWidth="1"/>
    <col min="6" max="7" width="8.28125" style="30" customWidth="1"/>
    <col min="8" max="9" width="10.28125" style="30" customWidth="1"/>
    <col min="10" max="10" width="15.7109375" style="27" customWidth="1"/>
    <col min="11" max="16384" width="9.140625" style="27" customWidth="1"/>
  </cols>
  <sheetData>
    <row r="1" spans="1:9" s="36" customFormat="1" ht="12.75">
      <c r="A1" s="31" t="s">
        <v>47</v>
      </c>
      <c r="B1" s="32" t="s">
        <v>48</v>
      </c>
      <c r="C1" s="33" t="s">
        <v>49</v>
      </c>
      <c r="D1" s="34" t="s">
        <v>50</v>
      </c>
      <c r="E1" s="32" t="s">
        <v>51</v>
      </c>
      <c r="F1" s="35" t="s">
        <v>52</v>
      </c>
      <c r="G1" s="35" t="s">
        <v>53</v>
      </c>
      <c r="H1" s="35" t="s">
        <v>54</v>
      </c>
      <c r="I1" s="35" t="s">
        <v>55</v>
      </c>
    </row>
    <row r="2" spans="1:9" ht="12.75">
      <c r="A2" s="26">
        <v>1</v>
      </c>
      <c r="B2" s="27" t="s">
        <v>114</v>
      </c>
      <c r="C2" s="28" t="s">
        <v>115</v>
      </c>
      <c r="D2" s="29">
        <v>174.71</v>
      </c>
      <c r="E2" s="27" t="s">
        <v>58</v>
      </c>
      <c r="F2" s="30">
        <v>0</v>
      </c>
      <c r="G2" s="30">
        <v>0</v>
      </c>
      <c r="H2" s="30">
        <f>ROUND(D2*F2,0)</f>
        <v>0</v>
      </c>
      <c r="I2" s="30">
        <f>ROUND(D2*G2,0)</f>
        <v>0</v>
      </c>
    </row>
    <row r="4" spans="1:9" ht="12.75">
      <c r="A4" s="26">
        <v>2</v>
      </c>
      <c r="B4" s="27" t="s">
        <v>116</v>
      </c>
      <c r="C4" s="28" t="s">
        <v>117</v>
      </c>
      <c r="D4" s="29">
        <v>30.119999999999997</v>
      </c>
      <c r="E4" s="27" t="s">
        <v>58</v>
      </c>
      <c r="F4" s="30">
        <v>0</v>
      </c>
      <c r="G4" s="30">
        <v>0</v>
      </c>
      <c r="H4" s="30">
        <f>ROUND(D4*F4,0)</f>
        <v>0</v>
      </c>
      <c r="I4" s="30">
        <f>ROUND(D4*G4,0)</f>
        <v>0</v>
      </c>
    </row>
    <row r="6" spans="1:9" ht="12.75">
      <c r="A6" s="26">
        <v>3</v>
      </c>
      <c r="B6" s="27" t="s">
        <v>118</v>
      </c>
      <c r="C6" s="28" t="s">
        <v>119</v>
      </c>
      <c r="D6" s="29">
        <v>88.77</v>
      </c>
      <c r="E6" s="27" t="s">
        <v>58</v>
      </c>
      <c r="F6" s="30">
        <v>0</v>
      </c>
      <c r="G6" s="30">
        <v>0</v>
      </c>
      <c r="H6" s="30">
        <f>ROUND(D6*F6,0)</f>
        <v>0</v>
      </c>
      <c r="I6" s="30">
        <f>ROUND(D6*G6,0)</f>
        <v>0</v>
      </c>
    </row>
    <row r="8" spans="1:9" ht="12.75">
      <c r="A8" s="26">
        <v>4</v>
      </c>
      <c r="B8" s="27" t="s">
        <v>120</v>
      </c>
      <c r="C8" s="28" t="s">
        <v>121</v>
      </c>
      <c r="D8" s="29">
        <v>98.47</v>
      </c>
      <c r="E8" s="27" t="s">
        <v>58</v>
      </c>
      <c r="F8" s="30">
        <v>0</v>
      </c>
      <c r="G8" s="30">
        <v>0</v>
      </c>
      <c r="H8" s="30">
        <f>ROUND(D8*F8,0)</f>
        <v>0</v>
      </c>
      <c r="I8" s="30">
        <f>ROUND(D8*G8,0)</f>
        <v>0</v>
      </c>
    </row>
    <row r="10" spans="1:9" ht="12.75">
      <c r="A10" s="26">
        <v>5</v>
      </c>
      <c r="B10" s="27" t="s">
        <v>122</v>
      </c>
      <c r="C10" s="28" t="s">
        <v>123</v>
      </c>
      <c r="D10" s="38">
        <f>D6+D4</f>
        <v>118.88999999999999</v>
      </c>
      <c r="E10" s="27" t="s">
        <v>58</v>
      </c>
      <c r="F10" s="30">
        <v>0</v>
      </c>
      <c r="G10" s="30">
        <v>0</v>
      </c>
      <c r="H10" s="30">
        <f>ROUND(D10*F10,0)</f>
        <v>0</v>
      </c>
      <c r="I10" s="30">
        <f>ROUND(D10*G10,0)</f>
        <v>0</v>
      </c>
    </row>
    <row r="11" ht="12.75">
      <c r="D11" s="38"/>
    </row>
    <row r="12" spans="1:9" ht="12.75">
      <c r="A12" s="26">
        <v>6</v>
      </c>
      <c r="B12" s="27" t="s">
        <v>124</v>
      </c>
      <c r="C12" s="28" t="s">
        <v>125</v>
      </c>
      <c r="D12" s="38">
        <f>D10</f>
        <v>118.88999999999999</v>
      </c>
      <c r="E12" s="27" t="s">
        <v>58</v>
      </c>
      <c r="F12" s="30">
        <v>0</v>
      </c>
      <c r="G12" s="30">
        <v>0</v>
      </c>
      <c r="H12" s="30">
        <f>ROUND(D12*F12,0)</f>
        <v>0</v>
      </c>
      <c r="I12" s="30">
        <f>ROUND(D12*G12,0)</f>
        <v>0</v>
      </c>
    </row>
    <row r="14" spans="1:9" s="37" customFormat="1" ht="12.75">
      <c r="A14" s="31"/>
      <c r="B14" s="32"/>
      <c r="C14" s="33" t="s">
        <v>61</v>
      </c>
      <c r="D14" s="34"/>
      <c r="E14" s="32"/>
      <c r="F14" s="35"/>
      <c r="G14" s="35"/>
      <c r="H14" s="35">
        <f>ROUND(SUM(H2:H13),0)</f>
        <v>0</v>
      </c>
      <c r="I14" s="35">
        <f>ROUND(SUM(I2:I13),0)</f>
        <v>0</v>
      </c>
    </row>
  </sheetData>
  <sheetProtection selectLockedCells="1" selectUnlockedCells="1"/>
  <printOptions horizontalCentered="1"/>
  <pageMargins left="0.9840277777777777" right="0.5902777777777778" top="0.9840277777777777" bottom="0.9840277777777777" header="0.5118055555555555" footer="0.5118055555555555"/>
  <pageSetup firstPageNumber="1" useFirstPageNumber="1" horizontalDpi="300" verticalDpi="300" orientation="portrait" paperSize="9"/>
</worksheet>
</file>

<file path=xl/worksheets/sheet11.xml><?xml version="1.0" encoding="utf-8"?>
<worksheet xmlns="http://schemas.openxmlformats.org/spreadsheetml/2006/main" xmlns:r="http://schemas.openxmlformats.org/officeDocument/2006/relationships">
  <dimension ref="A1:I22"/>
  <sheetViews>
    <sheetView view="pageBreakPreview" zoomScaleSheetLayoutView="100" workbookViewId="0" topLeftCell="C13">
      <selection activeCell="F22" sqref="F22"/>
    </sheetView>
  </sheetViews>
  <sheetFormatPr defaultColWidth="9.140625" defaultRowHeight="15"/>
  <cols>
    <col min="1" max="1" width="4.28125" style="26" customWidth="1"/>
    <col min="2" max="2" width="9.28125" style="27" customWidth="1"/>
    <col min="3" max="3" width="36.7109375" style="28" customWidth="1"/>
    <col min="4" max="4" width="6.7109375" style="29" customWidth="1"/>
    <col min="5" max="5" width="6.7109375" style="27" customWidth="1"/>
    <col min="6" max="7" width="8.28125" style="30" customWidth="1"/>
    <col min="8" max="9" width="10.28125" style="30" customWidth="1"/>
    <col min="10" max="10" width="15.7109375" style="27" customWidth="1"/>
    <col min="11" max="16384" width="9.140625" style="27" customWidth="1"/>
  </cols>
  <sheetData>
    <row r="1" spans="1:9" s="36" customFormat="1" ht="12.75">
      <c r="A1" s="31" t="s">
        <v>47</v>
      </c>
      <c r="B1" s="32" t="s">
        <v>48</v>
      </c>
      <c r="C1" s="33" t="s">
        <v>49</v>
      </c>
      <c r="D1" s="34" t="s">
        <v>50</v>
      </c>
      <c r="E1" s="32" t="s">
        <v>51</v>
      </c>
      <c r="F1" s="35" t="s">
        <v>52</v>
      </c>
      <c r="G1" s="35" t="s">
        <v>53</v>
      </c>
      <c r="H1" s="35" t="s">
        <v>54</v>
      </c>
      <c r="I1" s="35" t="s">
        <v>55</v>
      </c>
    </row>
    <row r="2" spans="1:9" ht="12.75">
      <c r="A2" s="26">
        <v>1</v>
      </c>
      <c r="B2" s="27" t="s">
        <v>126</v>
      </c>
      <c r="C2" s="28" t="s">
        <v>127</v>
      </c>
      <c r="D2" s="29">
        <v>174.71</v>
      </c>
      <c r="E2" s="27" t="s">
        <v>58</v>
      </c>
      <c r="F2" s="30">
        <v>0</v>
      </c>
      <c r="G2" s="30">
        <v>0</v>
      </c>
      <c r="H2" s="30">
        <f>ROUND(D2*F2,0)</f>
        <v>0</v>
      </c>
      <c r="I2" s="30">
        <f>ROUND(D2*G2,0)</f>
        <v>0</v>
      </c>
    </row>
    <row r="4" spans="1:9" ht="12.75">
      <c r="A4" s="26">
        <v>2</v>
      </c>
      <c r="B4" s="27" t="s">
        <v>128</v>
      </c>
      <c r="C4" s="28" t="s">
        <v>129</v>
      </c>
      <c r="D4" s="29">
        <v>144.51</v>
      </c>
      <c r="E4" s="27" t="s">
        <v>58</v>
      </c>
      <c r="F4" s="30">
        <v>0</v>
      </c>
      <c r="G4" s="30">
        <v>0</v>
      </c>
      <c r="H4" s="30">
        <f>ROUND(D4*F4,0)</f>
        <v>0</v>
      </c>
      <c r="I4" s="30">
        <f>ROUND(D4*G4,0)</f>
        <v>0</v>
      </c>
    </row>
    <row r="6" spans="1:9" ht="12.75">
      <c r="A6" s="26">
        <v>3</v>
      </c>
      <c r="B6" s="27" t="s">
        <v>130</v>
      </c>
      <c r="C6" s="28" t="s">
        <v>131</v>
      </c>
      <c r="D6" s="29">
        <v>31.5</v>
      </c>
      <c r="E6" s="27" t="s">
        <v>58</v>
      </c>
      <c r="F6" s="30">
        <v>0</v>
      </c>
      <c r="G6" s="30">
        <v>0</v>
      </c>
      <c r="H6" s="30">
        <f>ROUND(D6*F6,0)</f>
        <v>0</v>
      </c>
      <c r="I6" s="30">
        <f>ROUND(D6*G6,0)</f>
        <v>0</v>
      </c>
    </row>
    <row r="8" spans="1:9" ht="12.75">
      <c r="A8" s="26">
        <v>4</v>
      </c>
      <c r="B8" s="27" t="s">
        <v>132</v>
      </c>
      <c r="C8" s="28" t="s">
        <v>133</v>
      </c>
      <c r="D8" s="29">
        <v>146.38</v>
      </c>
      <c r="E8" s="27" t="s">
        <v>58</v>
      </c>
      <c r="F8" s="30">
        <v>0</v>
      </c>
      <c r="G8" s="30">
        <v>0</v>
      </c>
      <c r="H8" s="30">
        <f>ROUND(D8*F8,0)</f>
        <v>0</v>
      </c>
      <c r="I8" s="30">
        <f>ROUND(D8*G8,0)</f>
        <v>0</v>
      </c>
    </row>
    <row r="10" spans="1:9" ht="12.75">
      <c r="A10" s="26">
        <v>5</v>
      </c>
      <c r="B10" s="27" t="s">
        <v>134</v>
      </c>
      <c r="C10" s="28" t="s">
        <v>135</v>
      </c>
      <c r="D10" s="29">
        <v>144.51</v>
      </c>
      <c r="E10" s="27" t="s">
        <v>58</v>
      </c>
      <c r="F10" s="30">
        <v>0</v>
      </c>
      <c r="G10" s="30">
        <v>0</v>
      </c>
      <c r="H10" s="30">
        <f>ROUND(D10*F10,0)</f>
        <v>0</v>
      </c>
      <c r="I10" s="30">
        <f>ROUND(D10*G10,0)</f>
        <v>0</v>
      </c>
    </row>
    <row r="12" spans="1:9" ht="12.75">
      <c r="A12" s="26">
        <v>6</v>
      </c>
      <c r="B12" s="27" t="s">
        <v>136</v>
      </c>
      <c r="C12" s="28" t="s">
        <v>137</v>
      </c>
      <c r="D12" s="29">
        <v>146.38</v>
      </c>
      <c r="E12" s="27" t="s">
        <v>58</v>
      </c>
      <c r="F12" s="30">
        <v>0</v>
      </c>
      <c r="G12" s="30">
        <v>0</v>
      </c>
      <c r="H12" s="30">
        <f>ROUND(D12*F12,0)</f>
        <v>0</v>
      </c>
      <c r="I12" s="30">
        <f>ROUND(D12*G12,0)</f>
        <v>0</v>
      </c>
    </row>
    <row r="14" spans="1:9" ht="12.75">
      <c r="A14" s="26">
        <v>7</v>
      </c>
      <c r="B14" s="27" t="s">
        <v>138</v>
      </c>
      <c r="C14" s="28" t="s">
        <v>139</v>
      </c>
      <c r="D14" s="29">
        <v>77.65</v>
      </c>
      <c r="E14" s="27" t="s">
        <v>140</v>
      </c>
      <c r="F14" s="30">
        <v>0</v>
      </c>
      <c r="G14" s="30">
        <v>0</v>
      </c>
      <c r="H14" s="30">
        <f>ROUND(D14*F14,0)</f>
        <v>0</v>
      </c>
      <c r="I14" s="30">
        <f>ROUND(D14*G14,0)</f>
        <v>0</v>
      </c>
    </row>
    <row r="16" spans="1:9" ht="12.75">
      <c r="A16" s="26">
        <v>9</v>
      </c>
      <c r="B16" s="27" t="s">
        <v>141</v>
      </c>
      <c r="C16" s="28" t="s">
        <v>142</v>
      </c>
      <c r="D16" s="29">
        <f>D12</f>
        <v>146.38</v>
      </c>
      <c r="E16" s="27" t="s">
        <v>58</v>
      </c>
      <c r="F16" s="30">
        <v>0</v>
      </c>
      <c r="G16" s="30">
        <v>0</v>
      </c>
      <c r="H16" s="30">
        <f>ROUND(D16*F16,0)</f>
        <v>0</v>
      </c>
      <c r="I16" s="30">
        <f>ROUND(D16*G16,0)</f>
        <v>0</v>
      </c>
    </row>
    <row r="18" spans="1:9" ht="12.75">
      <c r="A18" s="26">
        <v>12</v>
      </c>
      <c r="B18" s="27" t="s">
        <v>143</v>
      </c>
      <c r="C18" s="28" t="s">
        <v>144</v>
      </c>
      <c r="D18" s="29">
        <f>2*5.5+12.5</f>
        <v>23.5</v>
      </c>
      <c r="E18" s="27" t="s">
        <v>140</v>
      </c>
      <c r="F18" s="30">
        <v>0</v>
      </c>
      <c r="G18" s="30">
        <v>0</v>
      </c>
      <c r="H18" s="30">
        <f>ROUND(D18*F18,0)</f>
        <v>0</v>
      </c>
      <c r="I18" s="30">
        <f>ROUND(D18*G18,0)</f>
        <v>0</v>
      </c>
    </row>
    <row r="19" ht="12.75">
      <c r="G19" s="30" t="s">
        <v>111</v>
      </c>
    </row>
    <row r="20" spans="1:9" ht="12.75">
      <c r="A20" s="26">
        <v>13</v>
      </c>
      <c r="B20" s="27" t="s">
        <v>145</v>
      </c>
      <c r="C20" s="28" t="s">
        <v>146</v>
      </c>
      <c r="D20" s="29">
        <v>4.2</v>
      </c>
      <c r="E20" s="27" t="s">
        <v>140</v>
      </c>
      <c r="F20" s="30">
        <v>0</v>
      </c>
      <c r="G20" s="30">
        <v>0</v>
      </c>
      <c r="H20" s="30">
        <f>ROUND(D20*F20,0)</f>
        <v>0</v>
      </c>
      <c r="I20" s="30">
        <f>ROUND(D20*G20,0)</f>
        <v>0</v>
      </c>
    </row>
    <row r="22" spans="1:9" s="37" customFormat="1" ht="12.75">
      <c r="A22" s="31"/>
      <c r="B22" s="32"/>
      <c r="C22" s="33" t="s">
        <v>61</v>
      </c>
      <c r="D22" s="34"/>
      <c r="E22" s="32"/>
      <c r="F22" s="35"/>
      <c r="G22" s="35"/>
      <c r="H22" s="35">
        <f>ROUND(SUM(H2:H21),0)</f>
        <v>0</v>
      </c>
      <c r="I22" s="35">
        <f>ROUND(SUM(I2:I21),0)</f>
        <v>0</v>
      </c>
    </row>
  </sheetData>
  <sheetProtection selectLockedCells="1" selectUnlockedCells="1"/>
  <printOptions horizontalCentered="1"/>
  <pageMargins left="0.9840277777777777" right="0.5902777777777778" top="0.9840277777777777" bottom="0.9840277777777777" header="0.5118055555555555" footer="0.5118055555555555"/>
  <pageSetup firstPageNumber="1" useFirstPageNumber="1" horizontalDpi="300" verticalDpi="300" orientation="portrait" paperSize="9" scale="84"/>
</worksheet>
</file>

<file path=xl/worksheets/sheet12.xml><?xml version="1.0" encoding="utf-8"?>
<worksheet xmlns="http://schemas.openxmlformats.org/spreadsheetml/2006/main" xmlns:r="http://schemas.openxmlformats.org/officeDocument/2006/relationships">
  <dimension ref="A1:I28"/>
  <sheetViews>
    <sheetView tabSelected="1" view="pageBreakPreview" zoomScaleSheetLayoutView="100" workbookViewId="0" topLeftCell="A21">
      <selection activeCell="F29" sqref="F29"/>
    </sheetView>
  </sheetViews>
  <sheetFormatPr defaultColWidth="9.140625" defaultRowHeight="15"/>
  <cols>
    <col min="1" max="1" width="4.28125" style="26" customWidth="1"/>
    <col min="2" max="2" width="9.28125" style="27" customWidth="1"/>
    <col min="3" max="3" width="36.7109375" style="28" customWidth="1"/>
    <col min="4" max="4" width="6.7109375" style="29" customWidth="1"/>
    <col min="5" max="5" width="6.7109375" style="27" customWidth="1"/>
    <col min="6" max="7" width="8.28125" style="30" customWidth="1"/>
    <col min="8" max="9" width="10.28125" style="30" customWidth="1"/>
    <col min="10" max="10" width="15.7109375" style="27" customWidth="1"/>
    <col min="11" max="16384" width="9.140625" style="27" customWidth="1"/>
  </cols>
  <sheetData>
    <row r="1" spans="1:9" s="36" customFormat="1" ht="12.75">
      <c r="A1" s="31" t="s">
        <v>47</v>
      </c>
      <c r="B1" s="32" t="s">
        <v>48</v>
      </c>
      <c r="C1" s="33" t="s">
        <v>49</v>
      </c>
      <c r="D1" s="34" t="s">
        <v>50</v>
      </c>
      <c r="E1" s="32" t="s">
        <v>51</v>
      </c>
      <c r="F1" s="35" t="s">
        <v>52</v>
      </c>
      <c r="G1" s="35" t="s">
        <v>53</v>
      </c>
      <c r="H1" s="35" t="s">
        <v>54</v>
      </c>
      <c r="I1" s="35" t="s">
        <v>55</v>
      </c>
    </row>
    <row r="2" spans="1:9" ht="12.75">
      <c r="A2" s="26">
        <v>1</v>
      </c>
      <c r="B2" s="27" t="s">
        <v>147</v>
      </c>
      <c r="C2" s="28" t="s">
        <v>148</v>
      </c>
      <c r="D2" s="29">
        <v>35.07</v>
      </c>
      <c r="E2" s="27" t="s">
        <v>149</v>
      </c>
      <c r="F2" s="30">
        <v>0</v>
      </c>
      <c r="G2" s="30">
        <v>0</v>
      </c>
      <c r="H2" s="30">
        <f>ROUND(D2*F2,0)</f>
        <v>0</v>
      </c>
      <c r="I2" s="30">
        <f>ROUND(D2*G2,0)</f>
        <v>0</v>
      </c>
    </row>
    <row r="4" spans="1:9" ht="12.75">
      <c r="A4" s="26">
        <v>2</v>
      </c>
      <c r="B4" s="27" t="s">
        <v>150</v>
      </c>
      <c r="C4" s="28" t="s">
        <v>151</v>
      </c>
      <c r="D4" s="29">
        <v>2.9</v>
      </c>
      <c r="E4" s="27" t="s">
        <v>149</v>
      </c>
      <c r="F4" s="30">
        <v>0</v>
      </c>
      <c r="G4" s="30">
        <v>0</v>
      </c>
      <c r="H4" s="30">
        <f>ROUND(D4*F4,0)</f>
        <v>0</v>
      </c>
      <c r="I4" s="30">
        <f>ROUND(D4*G4,0)</f>
        <v>0</v>
      </c>
    </row>
    <row r="6" spans="1:9" ht="12.75">
      <c r="A6" s="26">
        <v>3</v>
      </c>
      <c r="B6" s="27" t="s">
        <v>152</v>
      </c>
      <c r="C6" s="28" t="s">
        <v>153</v>
      </c>
      <c r="D6" s="29">
        <v>12</v>
      </c>
      <c r="E6" s="27" t="s">
        <v>82</v>
      </c>
      <c r="F6" s="30">
        <v>0</v>
      </c>
      <c r="G6" s="30">
        <v>0</v>
      </c>
      <c r="H6" s="30">
        <f>ROUND(D6*F6,0)</f>
        <v>0</v>
      </c>
      <c r="I6" s="30">
        <f>ROUND(D6*G6,0)</f>
        <v>0</v>
      </c>
    </row>
    <row r="8" spans="1:9" ht="12.75">
      <c r="A8" s="26">
        <v>4</v>
      </c>
      <c r="B8" s="27" t="s">
        <v>154</v>
      </c>
      <c r="C8" s="28" t="s">
        <v>155</v>
      </c>
      <c r="D8" s="29">
        <v>10</v>
      </c>
      <c r="E8" s="27" t="s">
        <v>82</v>
      </c>
      <c r="F8" s="30">
        <v>0</v>
      </c>
      <c r="G8" s="30">
        <v>0</v>
      </c>
      <c r="H8" s="30">
        <f>ROUND(D8*F8,0)</f>
        <v>0</v>
      </c>
      <c r="I8" s="30">
        <f>ROUND(D8*G8,0)</f>
        <v>0</v>
      </c>
    </row>
    <row r="10" spans="1:9" ht="12.75">
      <c r="A10" s="26">
        <v>5</v>
      </c>
      <c r="B10" s="27" t="s">
        <v>156</v>
      </c>
      <c r="C10" s="28" t="s">
        <v>157</v>
      </c>
      <c r="D10" s="29">
        <v>2</v>
      </c>
      <c r="E10" s="27" t="s">
        <v>82</v>
      </c>
      <c r="F10" s="30">
        <v>0</v>
      </c>
      <c r="G10" s="30">
        <v>0</v>
      </c>
      <c r="H10" s="30">
        <f>ROUND(D10*F10,0)</f>
        <v>0</v>
      </c>
      <c r="I10" s="30">
        <f>ROUND(D10*G10,0)</f>
        <v>0</v>
      </c>
    </row>
    <row r="12" spans="1:9" ht="12.75">
      <c r="A12" s="26">
        <v>6</v>
      </c>
      <c r="B12" s="27" t="s">
        <v>158</v>
      </c>
      <c r="C12" s="28" t="s">
        <v>159</v>
      </c>
      <c r="D12" s="29">
        <v>1</v>
      </c>
      <c r="E12" s="27" t="s">
        <v>82</v>
      </c>
      <c r="F12" s="30">
        <v>0</v>
      </c>
      <c r="G12" s="30">
        <v>0</v>
      </c>
      <c r="H12" s="30">
        <f>ROUND(D12*F12,0)</f>
        <v>0</v>
      </c>
      <c r="I12" s="30">
        <f>ROUND(D12*G12,0)</f>
        <v>0</v>
      </c>
    </row>
    <row r="14" spans="1:9" ht="12.75">
      <c r="A14" s="26">
        <v>7</v>
      </c>
      <c r="B14" s="27" t="s">
        <v>160</v>
      </c>
      <c r="C14" s="28" t="s">
        <v>161</v>
      </c>
      <c r="D14" s="29">
        <v>3</v>
      </c>
      <c r="E14" s="27" t="s">
        <v>82</v>
      </c>
      <c r="F14" s="30">
        <v>0</v>
      </c>
      <c r="G14" s="30">
        <v>0</v>
      </c>
      <c r="H14" s="30">
        <f>ROUND(D14*F14,0)</f>
        <v>0</v>
      </c>
      <c r="I14" s="30">
        <f>ROUND(D14*G14,0)</f>
        <v>0</v>
      </c>
    </row>
    <row r="15" spans="1:9" ht="12.75">
      <c r="A15" s="26" t="s">
        <v>162</v>
      </c>
      <c r="B15" s="27" t="s">
        <v>160</v>
      </c>
      <c r="C15" s="28" t="s">
        <v>163</v>
      </c>
      <c r="D15" s="29">
        <v>2</v>
      </c>
      <c r="E15" s="27" t="s">
        <v>82</v>
      </c>
      <c r="F15" s="30">
        <v>0</v>
      </c>
      <c r="G15" s="30">
        <v>0</v>
      </c>
      <c r="H15" s="30">
        <f>ROUND(D15*F15,0)</f>
        <v>0</v>
      </c>
      <c r="I15" s="30">
        <f>ROUND(D15*G15,0)</f>
        <v>0</v>
      </c>
    </row>
    <row r="16" spans="1:9" ht="12.75">
      <c r="A16" s="26">
        <v>8</v>
      </c>
      <c r="B16" s="27" t="s">
        <v>164</v>
      </c>
      <c r="C16" s="28" t="s">
        <v>165</v>
      </c>
      <c r="D16" s="29">
        <v>1</v>
      </c>
      <c r="E16" s="27" t="s">
        <v>82</v>
      </c>
      <c r="F16" s="30">
        <v>0</v>
      </c>
      <c r="G16" s="30">
        <v>0</v>
      </c>
      <c r="H16" s="30">
        <f>ROUND(D16*F16,0)</f>
        <v>0</v>
      </c>
      <c r="I16" s="30">
        <f>ROUND(D16*G16,0)</f>
        <v>0</v>
      </c>
    </row>
    <row r="18" spans="1:9" ht="12.75">
      <c r="A18" s="26">
        <v>9</v>
      </c>
      <c r="B18" s="27" t="s">
        <v>166</v>
      </c>
      <c r="C18" s="28" t="s">
        <v>167</v>
      </c>
      <c r="D18" s="29">
        <v>1</v>
      </c>
      <c r="E18" s="27" t="s">
        <v>82</v>
      </c>
      <c r="F18" s="30">
        <v>0</v>
      </c>
      <c r="G18" s="30">
        <v>0</v>
      </c>
      <c r="H18" s="30">
        <f>ROUND(D18*F18,0)</f>
        <v>0</v>
      </c>
      <c r="I18" s="30">
        <f>ROUND(D18*G18,0)</f>
        <v>0</v>
      </c>
    </row>
    <row r="20" spans="1:9" ht="12.75">
      <c r="A20" s="26">
        <v>10</v>
      </c>
      <c r="B20" s="27" t="s">
        <v>168</v>
      </c>
      <c r="C20" s="28" t="s">
        <v>169</v>
      </c>
      <c r="D20" s="29">
        <v>2</v>
      </c>
      <c r="E20" s="27" t="s">
        <v>82</v>
      </c>
      <c r="F20" s="30">
        <v>0</v>
      </c>
      <c r="G20" s="30">
        <v>0</v>
      </c>
      <c r="H20" s="30">
        <f>ROUND(D20*F20,0)</f>
        <v>0</v>
      </c>
      <c r="I20" s="30">
        <f>ROUND(D20*G20,0)</f>
        <v>0</v>
      </c>
    </row>
    <row r="22" spans="1:9" ht="12.75">
      <c r="A22" s="26">
        <v>11</v>
      </c>
      <c r="B22" s="27" t="s">
        <v>170</v>
      </c>
      <c r="C22" s="28" t="s">
        <v>171</v>
      </c>
      <c r="D22" s="29">
        <v>8</v>
      </c>
      <c r="E22" s="27" t="s">
        <v>82</v>
      </c>
      <c r="F22" s="30">
        <v>0</v>
      </c>
      <c r="G22" s="30">
        <v>0</v>
      </c>
      <c r="H22" s="30">
        <f>ROUND(D22*F22,0)</f>
        <v>0</v>
      </c>
      <c r="I22" s="30">
        <f>ROUND(D22*G22,0)</f>
        <v>0</v>
      </c>
    </row>
    <row r="24" spans="1:9" ht="12.75">
      <c r="A24" s="26">
        <v>12</v>
      </c>
      <c r="B24" s="27" t="s">
        <v>172</v>
      </c>
      <c r="C24" s="28" t="s">
        <v>173</v>
      </c>
      <c r="D24" s="39">
        <v>2</v>
      </c>
      <c r="E24" s="27" t="s">
        <v>82</v>
      </c>
      <c r="F24" s="30">
        <v>0</v>
      </c>
      <c r="G24" s="30">
        <v>0</v>
      </c>
      <c r="H24" s="30">
        <f>ROUND(D24*F24,0)</f>
        <v>0</v>
      </c>
      <c r="I24" s="30">
        <f>ROUND(D24*G24,0)</f>
        <v>0</v>
      </c>
    </row>
    <row r="26" spans="1:9" ht="12.75">
      <c r="A26" s="26">
        <v>13</v>
      </c>
      <c r="B26" s="27" t="s">
        <v>174</v>
      </c>
      <c r="C26" s="28" t="s">
        <v>175</v>
      </c>
      <c r="D26" s="29">
        <v>4</v>
      </c>
      <c r="E26" s="27" t="s">
        <v>82</v>
      </c>
      <c r="F26" s="30">
        <v>0</v>
      </c>
      <c r="G26" s="30">
        <v>0</v>
      </c>
      <c r="H26" s="30">
        <f>ROUND(D26*F26,0)</f>
        <v>0</v>
      </c>
      <c r="I26" s="30">
        <f>ROUND(D26*G26,0)</f>
        <v>0</v>
      </c>
    </row>
    <row r="28" spans="1:9" s="37" customFormat="1" ht="12.75">
      <c r="A28" s="31"/>
      <c r="B28" s="32"/>
      <c r="C28" s="33" t="s">
        <v>61</v>
      </c>
      <c r="D28" s="34"/>
      <c r="E28" s="32"/>
      <c r="F28" s="35"/>
      <c r="G28" s="35"/>
      <c r="H28" s="35">
        <f>ROUND(SUM(H2:H27),0)</f>
        <v>0</v>
      </c>
      <c r="I28" s="35">
        <f>ROUND(SUM(I2:I27),0)</f>
        <v>0</v>
      </c>
    </row>
  </sheetData>
  <sheetProtection selectLockedCells="1" selectUnlockedCells="1"/>
  <printOptions horizontalCentered="1"/>
  <pageMargins left="0.9840277777777777" right="0.5902777777777778" top="0.9840277777777777" bottom="0.9840277777777777" header="0.5118055555555555" footer="0.5118055555555555"/>
  <pageSetup firstPageNumber="1" useFirstPageNumber="1" horizontalDpi="300" verticalDpi="300" orientation="portrait" paperSize="9" scale="84"/>
</worksheet>
</file>

<file path=xl/worksheets/sheet13.xml><?xml version="1.0" encoding="utf-8"?>
<worksheet xmlns="http://schemas.openxmlformats.org/spreadsheetml/2006/main" xmlns:r="http://schemas.openxmlformats.org/officeDocument/2006/relationships">
  <dimension ref="A1:I6"/>
  <sheetViews>
    <sheetView view="pageBreakPreview" zoomScaleSheetLayoutView="100" workbookViewId="0" topLeftCell="A1">
      <selection activeCell="G5" sqref="G5"/>
    </sheetView>
  </sheetViews>
  <sheetFormatPr defaultColWidth="9.140625" defaultRowHeight="15"/>
  <cols>
    <col min="1" max="1" width="4.28125" style="26" customWidth="1"/>
    <col min="2" max="2" width="9.28125" style="27" customWidth="1"/>
    <col min="3" max="3" width="36.7109375" style="28" customWidth="1"/>
    <col min="4" max="4" width="6.7109375" style="29" customWidth="1"/>
    <col min="5" max="5" width="6.7109375" style="27" customWidth="1"/>
    <col min="6" max="7" width="8.28125" style="30" customWidth="1"/>
    <col min="8" max="9" width="10.28125" style="30" customWidth="1"/>
    <col min="10" max="10" width="15.7109375" style="27" customWidth="1"/>
    <col min="11" max="16384" width="9.140625" style="27" customWidth="1"/>
  </cols>
  <sheetData>
    <row r="1" spans="1:9" s="36" customFormat="1" ht="12.75">
      <c r="A1" s="31" t="s">
        <v>47</v>
      </c>
      <c r="B1" s="32" t="s">
        <v>48</v>
      </c>
      <c r="C1" s="33" t="s">
        <v>49</v>
      </c>
      <c r="D1" s="34" t="s">
        <v>50</v>
      </c>
      <c r="E1" s="32" t="s">
        <v>51</v>
      </c>
      <c r="F1" s="35" t="s">
        <v>52</v>
      </c>
      <c r="G1" s="35" t="s">
        <v>53</v>
      </c>
      <c r="H1" s="35" t="s">
        <v>54</v>
      </c>
      <c r="I1" s="35" t="s">
        <v>55</v>
      </c>
    </row>
    <row r="2" spans="1:9" ht="12.75">
      <c r="A2" s="26">
        <v>1</v>
      </c>
      <c r="B2" s="27" t="s">
        <v>176</v>
      </c>
      <c r="C2" s="28" t="s">
        <v>177</v>
      </c>
      <c r="D2" s="29">
        <v>0.96</v>
      </c>
      <c r="E2" s="27" t="s">
        <v>58</v>
      </c>
      <c r="F2" s="30">
        <v>0</v>
      </c>
      <c r="G2" s="30">
        <v>0</v>
      </c>
      <c r="H2" s="30">
        <f>ROUND(D2*F2,0)</f>
        <v>0</v>
      </c>
      <c r="I2" s="30">
        <f>ROUND(D2*G2,0)</f>
        <v>0</v>
      </c>
    </row>
    <row r="3" ht="12.75">
      <c r="G3" s="30" t="s">
        <v>111</v>
      </c>
    </row>
    <row r="4" spans="1:9" ht="12.75">
      <c r="A4" s="26">
        <v>2</v>
      </c>
      <c r="B4" s="27" t="s">
        <v>178</v>
      </c>
      <c r="C4" s="28" t="s">
        <v>179</v>
      </c>
      <c r="D4" s="29">
        <v>37.33</v>
      </c>
      <c r="E4" s="27" t="s">
        <v>58</v>
      </c>
      <c r="F4" s="30">
        <v>0</v>
      </c>
      <c r="G4" s="30">
        <v>0</v>
      </c>
      <c r="H4" s="30">
        <f>ROUND(D4*F4,0)</f>
        <v>0</v>
      </c>
      <c r="I4" s="30">
        <f>ROUND(D4*G4,0)</f>
        <v>0</v>
      </c>
    </row>
    <row r="6" spans="1:9" s="37" customFormat="1" ht="12.75">
      <c r="A6" s="31"/>
      <c r="B6" s="32"/>
      <c r="C6" s="33" t="s">
        <v>61</v>
      </c>
      <c r="D6" s="34"/>
      <c r="E6" s="32"/>
      <c r="F6" s="35"/>
      <c r="G6" s="35"/>
      <c r="H6" s="35">
        <f>ROUND(SUM(H2:H5),0)</f>
        <v>0</v>
      </c>
      <c r="I6" s="35">
        <f>ROUND(SUM(I2:I5),0)</f>
        <v>0</v>
      </c>
    </row>
  </sheetData>
  <sheetProtection selectLockedCells="1" selectUnlockedCells="1"/>
  <printOptions horizontalCentered="1"/>
  <pageMargins left="0.9840277777777777" right="0.5902777777777778" top="0.9840277777777777" bottom="0.9840277777777777" header="0.5118055555555555" footer="0.5118055555555555"/>
  <pageSetup firstPageNumber="1" useFirstPageNumber="1" horizontalDpi="300" verticalDpi="300" orientation="portrait" paperSize="9"/>
</worksheet>
</file>

<file path=xl/worksheets/sheet14.xml><?xml version="1.0" encoding="utf-8"?>
<worksheet xmlns="http://schemas.openxmlformats.org/spreadsheetml/2006/main" xmlns:r="http://schemas.openxmlformats.org/officeDocument/2006/relationships">
  <dimension ref="A1:I8"/>
  <sheetViews>
    <sheetView view="pageBreakPreview" zoomScaleSheetLayoutView="100" workbookViewId="0" topLeftCell="A1">
      <selection activeCell="F7" sqref="F7"/>
    </sheetView>
  </sheetViews>
  <sheetFormatPr defaultColWidth="9.140625" defaultRowHeight="15"/>
  <cols>
    <col min="1" max="1" width="4.28125" style="26" customWidth="1"/>
    <col min="2" max="2" width="9.28125" style="27" customWidth="1"/>
    <col min="3" max="3" width="36.7109375" style="28" customWidth="1"/>
    <col min="4" max="4" width="6.7109375" style="29" customWidth="1"/>
    <col min="5" max="5" width="6.7109375" style="27" customWidth="1"/>
    <col min="6" max="7" width="8.28125" style="30" customWidth="1"/>
    <col min="8" max="9" width="10.28125" style="30" customWidth="1"/>
    <col min="10" max="10" width="15.7109375" style="27" customWidth="1"/>
    <col min="11" max="16384" width="9.140625" style="27" customWidth="1"/>
  </cols>
  <sheetData>
    <row r="1" spans="1:9" s="36" customFormat="1" ht="12.75">
      <c r="A1" s="31" t="s">
        <v>47</v>
      </c>
      <c r="B1" s="32" t="s">
        <v>48</v>
      </c>
      <c r="C1" s="33" t="s">
        <v>49</v>
      </c>
      <c r="D1" s="34" t="s">
        <v>50</v>
      </c>
      <c r="E1" s="32" t="s">
        <v>51</v>
      </c>
      <c r="F1" s="35" t="s">
        <v>52</v>
      </c>
      <c r="G1" s="35" t="s">
        <v>53</v>
      </c>
      <c r="H1" s="35" t="s">
        <v>54</v>
      </c>
      <c r="I1" s="35" t="s">
        <v>55</v>
      </c>
    </row>
    <row r="2" spans="1:9" ht="12.75">
      <c r="A2" s="26">
        <v>1</v>
      </c>
      <c r="B2" s="27" t="s">
        <v>180</v>
      </c>
      <c r="C2" s="28" t="s">
        <v>181</v>
      </c>
      <c r="D2" s="29">
        <v>437.1</v>
      </c>
      <c r="E2" s="27" t="s">
        <v>58</v>
      </c>
      <c r="F2" s="30">
        <v>0</v>
      </c>
      <c r="G2" s="30">
        <v>0</v>
      </c>
      <c r="H2" s="30">
        <f>ROUND(D2*F2,0)</f>
        <v>0</v>
      </c>
      <c r="I2" s="30">
        <f>ROUND(D2*G2,0)</f>
        <v>0</v>
      </c>
    </row>
    <row r="4" spans="1:9" ht="12.75">
      <c r="A4" s="26">
        <v>2</v>
      </c>
      <c r="B4" s="27" t="s">
        <v>182</v>
      </c>
      <c r="C4" s="28" t="s">
        <v>183</v>
      </c>
      <c r="D4" s="29">
        <v>437.1</v>
      </c>
      <c r="E4" s="27" t="s">
        <v>58</v>
      </c>
      <c r="F4" s="30">
        <v>0</v>
      </c>
      <c r="G4" s="30">
        <v>0</v>
      </c>
      <c r="H4" s="30">
        <f>ROUND(D4*F4,0)</f>
        <v>0</v>
      </c>
      <c r="I4" s="30">
        <f>ROUND(D4*G4,0)</f>
        <v>0</v>
      </c>
    </row>
    <row r="6" spans="1:9" ht="12.75">
      <c r="A6" s="26">
        <v>3</v>
      </c>
      <c r="B6" s="27" t="s">
        <v>184</v>
      </c>
      <c r="C6" s="28" t="s">
        <v>185</v>
      </c>
      <c r="D6" s="29">
        <v>437.1</v>
      </c>
      <c r="E6" s="27" t="s">
        <v>58</v>
      </c>
      <c r="F6" s="30">
        <v>0</v>
      </c>
      <c r="G6" s="30">
        <v>0</v>
      </c>
      <c r="H6" s="30">
        <f>ROUND(D6*F6,0)</f>
        <v>0</v>
      </c>
      <c r="I6" s="30">
        <f>ROUND(D6*G6,0)</f>
        <v>0</v>
      </c>
    </row>
    <row r="8" spans="1:9" s="37" customFormat="1" ht="12.75">
      <c r="A8" s="31"/>
      <c r="B8" s="32"/>
      <c r="C8" s="33" t="s">
        <v>61</v>
      </c>
      <c r="D8" s="34"/>
      <c r="E8" s="32"/>
      <c r="F8" s="35"/>
      <c r="G8" s="35"/>
      <c r="H8" s="35">
        <f>ROUND(SUM(H2:H7),0)</f>
        <v>0</v>
      </c>
      <c r="I8" s="35">
        <f>ROUND(SUM(I2:I7),0)</f>
        <v>0</v>
      </c>
    </row>
  </sheetData>
  <sheetProtection selectLockedCells="1" selectUnlockedCells="1"/>
  <printOptions horizontalCentered="1"/>
  <pageMargins left="0.9840277777777777" right="0.5902777777777778" top="0.9840277777777777" bottom="0.9840277777777777" header="0.5118055555555555" footer="0.5118055555555555"/>
  <pageSetup firstPageNumber="1" useFirstPageNumber="1" horizontalDpi="300" verticalDpi="300" orientation="portrait" paperSize="9"/>
</worksheet>
</file>

<file path=xl/worksheets/sheet15.xml><?xml version="1.0" encoding="utf-8"?>
<worksheet xmlns="http://schemas.openxmlformats.org/spreadsheetml/2006/main" xmlns:r="http://schemas.openxmlformats.org/officeDocument/2006/relationships">
  <dimension ref="A1:I18"/>
  <sheetViews>
    <sheetView view="pageBreakPreview" zoomScaleSheetLayoutView="100" workbookViewId="0" topLeftCell="A11">
      <selection activeCell="F18" sqref="F18"/>
    </sheetView>
  </sheetViews>
  <sheetFormatPr defaultColWidth="9.140625" defaultRowHeight="15"/>
  <cols>
    <col min="1" max="1" width="4.28125" style="26" customWidth="1"/>
    <col min="2" max="2" width="9.28125" style="27" customWidth="1"/>
    <col min="3" max="3" width="36.7109375" style="28" customWidth="1"/>
    <col min="4" max="4" width="6.7109375" style="29" customWidth="1"/>
    <col min="5" max="5" width="6.7109375" style="27" customWidth="1"/>
    <col min="6" max="7" width="8.28125" style="30" customWidth="1"/>
    <col min="8" max="9" width="10.28125" style="30" customWidth="1"/>
    <col min="10" max="10" width="15.7109375" style="27" customWidth="1"/>
    <col min="11" max="16384" width="9.140625" style="27" customWidth="1"/>
  </cols>
  <sheetData>
    <row r="1" spans="1:9" s="36" customFormat="1" ht="12.75">
      <c r="A1" s="31" t="s">
        <v>47</v>
      </c>
      <c r="B1" s="32" t="s">
        <v>48</v>
      </c>
      <c r="C1" s="33" t="s">
        <v>49</v>
      </c>
      <c r="D1" s="34" t="s">
        <v>50</v>
      </c>
      <c r="E1" s="32" t="s">
        <v>51</v>
      </c>
      <c r="F1" s="35" t="s">
        <v>52</v>
      </c>
      <c r="G1" s="35" t="s">
        <v>53</v>
      </c>
      <c r="H1" s="35" t="s">
        <v>54</v>
      </c>
      <c r="I1" s="35" t="s">
        <v>55</v>
      </c>
    </row>
    <row r="2" spans="1:9" ht="12.75">
      <c r="A2" s="26">
        <v>1</v>
      </c>
      <c r="B2" s="27" t="s">
        <v>186</v>
      </c>
      <c r="C2" s="28" t="s">
        <v>187</v>
      </c>
      <c r="D2" s="29">
        <v>174.71</v>
      </c>
      <c r="E2" s="27" t="s">
        <v>58</v>
      </c>
      <c r="F2" s="30">
        <v>0</v>
      </c>
      <c r="G2" s="30">
        <v>0</v>
      </c>
      <c r="H2" s="30">
        <f>ROUND(D2*F2,0)</f>
        <v>0</v>
      </c>
      <c r="I2" s="30">
        <f>ROUND(D2*G2,0)</f>
        <v>0</v>
      </c>
    </row>
    <row r="4" spans="1:9" ht="12.75">
      <c r="A4" s="26">
        <v>2</v>
      </c>
      <c r="B4" s="27" t="s">
        <v>188</v>
      </c>
      <c r="C4" s="28" t="s">
        <v>189</v>
      </c>
      <c r="D4" s="29">
        <v>197.43</v>
      </c>
      <c r="E4" s="27" t="s">
        <v>58</v>
      </c>
      <c r="F4" s="30">
        <v>0</v>
      </c>
      <c r="G4" s="30">
        <v>0</v>
      </c>
      <c r="H4" s="30">
        <f>ROUND(D4*F4,0)</f>
        <v>0</v>
      </c>
      <c r="I4" s="30">
        <f>ROUND(D4*G4,0)</f>
        <v>0</v>
      </c>
    </row>
    <row r="6" spans="1:9" ht="12.75">
      <c r="A6" s="26">
        <v>3</v>
      </c>
      <c r="B6" s="27" t="s">
        <v>190</v>
      </c>
      <c r="C6" s="28" t="s">
        <v>191</v>
      </c>
      <c r="D6" s="29">
        <v>10.32</v>
      </c>
      <c r="E6" s="27" t="s">
        <v>58</v>
      </c>
      <c r="F6" s="30">
        <v>0</v>
      </c>
      <c r="G6" s="30">
        <v>0</v>
      </c>
      <c r="H6" s="30">
        <f>ROUND(D6*F6,0)</f>
        <v>0</v>
      </c>
      <c r="I6" s="30">
        <f>ROUND(D6*G6,0)</f>
        <v>0</v>
      </c>
    </row>
    <row r="8" spans="1:9" ht="12.75">
      <c r="A8" s="26">
        <v>4</v>
      </c>
      <c r="B8" s="27" t="s">
        <v>192</v>
      </c>
      <c r="C8" s="28" t="s">
        <v>193</v>
      </c>
      <c r="D8" s="29">
        <v>197.43</v>
      </c>
      <c r="E8" s="27" t="s">
        <v>58</v>
      </c>
      <c r="F8" s="30">
        <v>0</v>
      </c>
      <c r="G8" s="30">
        <v>0</v>
      </c>
      <c r="H8" s="30">
        <f>ROUND(D8*F8,0)</f>
        <v>0</v>
      </c>
      <c r="I8" s="30">
        <f>ROUND(D8*G8,0)</f>
        <v>0</v>
      </c>
    </row>
    <row r="10" spans="1:9" ht="12.75">
      <c r="A10" s="26">
        <v>5</v>
      </c>
      <c r="B10" s="27" t="s">
        <v>194</v>
      </c>
      <c r="C10" s="28" t="s">
        <v>195</v>
      </c>
      <c r="D10" s="29">
        <v>10.32</v>
      </c>
      <c r="E10" s="27" t="s">
        <v>58</v>
      </c>
      <c r="F10" s="30">
        <v>0</v>
      </c>
      <c r="G10" s="30">
        <v>0</v>
      </c>
      <c r="H10" s="30">
        <f>ROUND(D10*F10,0)</f>
        <v>0</v>
      </c>
      <c r="I10" s="30">
        <f>ROUND(D10*G10,0)</f>
        <v>0</v>
      </c>
    </row>
    <row r="12" spans="1:9" ht="12.75">
      <c r="A12" s="26">
        <v>6</v>
      </c>
      <c r="B12" s="27" t="s">
        <v>196</v>
      </c>
      <c r="C12" s="28" t="s">
        <v>197</v>
      </c>
      <c r="D12" s="29">
        <v>44.61</v>
      </c>
      <c r="E12" s="27" t="s">
        <v>58</v>
      </c>
      <c r="F12" s="30">
        <v>0</v>
      </c>
      <c r="G12" s="30">
        <v>0</v>
      </c>
      <c r="H12" s="30">
        <f>ROUND(D12*F12,0)</f>
        <v>0</v>
      </c>
      <c r="I12" s="30">
        <f>ROUND(D12*G12,0)</f>
        <v>0</v>
      </c>
    </row>
    <row r="14" spans="1:9" ht="12.75">
      <c r="A14" s="26">
        <v>7</v>
      </c>
      <c r="B14" s="27" t="s">
        <v>198</v>
      </c>
      <c r="C14" s="28" t="s">
        <v>199</v>
      </c>
      <c r="D14" s="29">
        <v>165.46</v>
      </c>
      <c r="E14" s="27" t="s">
        <v>58</v>
      </c>
      <c r="F14" s="30">
        <v>0</v>
      </c>
      <c r="G14" s="30">
        <v>0</v>
      </c>
      <c r="H14" s="30">
        <f>ROUND(D14*F14,0)</f>
        <v>0</v>
      </c>
      <c r="I14" s="30">
        <f>ROUND(D14*G14,0)</f>
        <v>0</v>
      </c>
    </row>
    <row r="16" spans="1:9" ht="12.75">
      <c r="A16" s="26">
        <v>8</v>
      </c>
      <c r="B16" s="27" t="s">
        <v>200</v>
      </c>
      <c r="C16" s="28" t="s">
        <v>201</v>
      </c>
      <c r="D16" s="29">
        <v>165.46</v>
      </c>
      <c r="E16" s="27" t="s">
        <v>58</v>
      </c>
      <c r="F16" s="30">
        <v>0</v>
      </c>
      <c r="G16" s="30">
        <v>0</v>
      </c>
      <c r="H16" s="30">
        <f>ROUND(D16*F16,0)</f>
        <v>0</v>
      </c>
      <c r="I16" s="30">
        <f>ROUND(D16*G16,0)</f>
        <v>0</v>
      </c>
    </row>
    <row r="18" spans="1:9" s="37" customFormat="1" ht="12.75">
      <c r="A18" s="31"/>
      <c r="B18" s="32"/>
      <c r="C18" s="33" t="s">
        <v>61</v>
      </c>
      <c r="D18" s="34"/>
      <c r="E18" s="32"/>
      <c r="F18" s="35"/>
      <c r="G18" s="35"/>
      <c r="H18" s="35">
        <f>ROUND(SUM(H2:H17),0)</f>
        <v>0</v>
      </c>
      <c r="I18" s="35">
        <f>ROUND(SUM(I2:I17),0)</f>
        <v>0</v>
      </c>
    </row>
  </sheetData>
  <sheetProtection selectLockedCells="1" selectUnlockedCells="1"/>
  <printOptions horizontalCentered="1"/>
  <pageMargins left="0.9840277777777777" right="0.5902777777777778" top="0.9840277777777777" bottom="0.9840277777777777" header="0.5118055555555555" footer="0.5118055555555555"/>
  <pageSetup firstPageNumber="1" useFirstPageNumber="1" horizontalDpi="300" verticalDpi="300" orientation="portrait" paperSize="9" scale="84"/>
</worksheet>
</file>

<file path=xl/worksheets/sheet16.xml><?xml version="1.0" encoding="utf-8"?>
<worksheet xmlns="http://schemas.openxmlformats.org/spreadsheetml/2006/main" xmlns:r="http://schemas.openxmlformats.org/officeDocument/2006/relationships">
  <dimension ref="A1:I4"/>
  <sheetViews>
    <sheetView view="pageBreakPreview" zoomScaleSheetLayoutView="100" workbookViewId="0" topLeftCell="A1">
      <selection activeCell="G3" sqref="G3"/>
    </sheetView>
  </sheetViews>
  <sheetFormatPr defaultColWidth="9.140625" defaultRowHeight="15"/>
  <cols>
    <col min="1" max="1" width="4.28125" style="26" customWidth="1"/>
    <col min="2" max="2" width="9.28125" style="27" customWidth="1"/>
    <col min="3" max="3" width="36.7109375" style="28" customWidth="1"/>
    <col min="4" max="4" width="6.7109375" style="29" customWidth="1"/>
    <col min="5" max="5" width="6.7109375" style="27" customWidth="1"/>
    <col min="6" max="7" width="8.28125" style="30" customWidth="1"/>
    <col min="8" max="9" width="10.28125" style="30" customWidth="1"/>
    <col min="10" max="10" width="15.7109375" style="27" customWidth="1"/>
    <col min="11" max="16384" width="9.140625" style="27" customWidth="1"/>
  </cols>
  <sheetData>
    <row r="1" spans="1:9" s="36" customFormat="1" ht="12.75">
      <c r="A1" s="31" t="s">
        <v>47</v>
      </c>
      <c r="B1" s="32" t="s">
        <v>48</v>
      </c>
      <c r="C1" s="33" t="s">
        <v>49</v>
      </c>
      <c r="D1" s="34" t="s">
        <v>50</v>
      </c>
      <c r="E1" s="32" t="s">
        <v>51</v>
      </c>
      <c r="F1" s="35" t="s">
        <v>52</v>
      </c>
      <c r="G1" s="35" t="s">
        <v>53</v>
      </c>
      <c r="H1" s="35" t="s">
        <v>54</v>
      </c>
      <c r="I1" s="35" t="s">
        <v>55</v>
      </c>
    </row>
    <row r="2" spans="1:9" ht="12.75">
      <c r="A2" s="26">
        <v>1</v>
      </c>
      <c r="B2" s="27" t="s">
        <v>202</v>
      </c>
      <c r="C2" s="28" t="s">
        <v>203</v>
      </c>
      <c r="D2" s="29">
        <v>1</v>
      </c>
      <c r="E2" s="27" t="s">
        <v>204</v>
      </c>
      <c r="F2" s="30">
        <v>0</v>
      </c>
      <c r="G2" s="30">
        <v>0</v>
      </c>
      <c r="H2" s="30">
        <f>ROUND(D2*F2,0)</f>
        <v>0</v>
      </c>
      <c r="I2" s="30">
        <f>ROUND(D2*G2,0)</f>
        <v>0</v>
      </c>
    </row>
    <row r="4" spans="1:9" s="37" customFormat="1" ht="12.75">
      <c r="A4" s="31"/>
      <c r="B4" s="32"/>
      <c r="C4" s="33" t="s">
        <v>61</v>
      </c>
      <c r="D4" s="34"/>
      <c r="E4" s="32"/>
      <c r="F4" s="35"/>
      <c r="G4" s="35"/>
      <c r="H4" s="35">
        <f>ROUND(SUM(H2:H3),0)</f>
        <v>0</v>
      </c>
      <c r="I4" s="35">
        <f>ROUND(SUM(I2:I3),0)</f>
        <v>0</v>
      </c>
    </row>
  </sheetData>
  <sheetProtection selectLockedCells="1" selectUnlockedCells="1"/>
  <printOptions horizontalCentered="1"/>
  <pageMargins left="0.9840277777777777" right="0.5902777777777778" top="0.9840277777777777" bottom="0.9840277777777777" header="0.5118055555555555" footer="0.5118055555555555"/>
  <pageSetup firstPageNumber="1" useFirstPageNumber="1" horizontalDpi="300" verticalDpi="300" orientation="portrait" paperSize="9"/>
</worksheet>
</file>

<file path=xl/worksheets/sheet17.xml><?xml version="1.0" encoding="utf-8"?>
<worksheet xmlns="http://schemas.openxmlformats.org/spreadsheetml/2006/main" xmlns:r="http://schemas.openxmlformats.org/officeDocument/2006/relationships">
  <dimension ref="A1:I4"/>
  <sheetViews>
    <sheetView view="pageBreakPreview" zoomScaleSheetLayoutView="100" workbookViewId="0" topLeftCell="A1">
      <selection activeCell="G4" sqref="G4"/>
    </sheetView>
  </sheetViews>
  <sheetFormatPr defaultColWidth="9.140625" defaultRowHeight="15"/>
  <cols>
    <col min="1" max="1" width="4.28125" style="26" customWidth="1"/>
    <col min="2" max="2" width="9.28125" style="27" customWidth="1"/>
    <col min="3" max="3" width="36.7109375" style="28" customWidth="1"/>
    <col min="4" max="4" width="6.7109375" style="29" customWidth="1"/>
    <col min="5" max="5" width="6.7109375" style="27" customWidth="1"/>
    <col min="6" max="7" width="8.28125" style="30" customWidth="1"/>
    <col min="8" max="9" width="10.28125" style="30" customWidth="1"/>
    <col min="10" max="10" width="15.7109375" style="27" customWidth="1"/>
    <col min="11" max="16384" width="9.140625" style="27" customWidth="1"/>
  </cols>
  <sheetData>
    <row r="1" spans="1:9" s="36" customFormat="1" ht="12.75">
      <c r="A1" s="31" t="s">
        <v>47</v>
      </c>
      <c r="B1" s="32" t="s">
        <v>48</v>
      </c>
      <c r="C1" s="33" t="s">
        <v>49</v>
      </c>
      <c r="D1" s="34" t="s">
        <v>50</v>
      </c>
      <c r="E1" s="32" t="s">
        <v>51</v>
      </c>
      <c r="F1" s="35" t="s">
        <v>52</v>
      </c>
      <c r="G1" s="35" t="s">
        <v>53</v>
      </c>
      <c r="H1" s="35" t="s">
        <v>54</v>
      </c>
      <c r="I1" s="35" t="s">
        <v>55</v>
      </c>
    </row>
    <row r="2" spans="1:9" ht="12.75">
      <c r="A2" s="26">
        <v>1</v>
      </c>
      <c r="B2" s="27" t="s">
        <v>205</v>
      </c>
      <c r="C2" s="28" t="s">
        <v>206</v>
      </c>
      <c r="D2" s="29">
        <v>1</v>
      </c>
      <c r="E2" s="27" t="s">
        <v>204</v>
      </c>
      <c r="F2" s="30">
        <v>0</v>
      </c>
      <c r="G2" s="30">
        <v>0</v>
      </c>
      <c r="H2" s="30">
        <f>ROUND(D2*F2,0)</f>
        <v>0</v>
      </c>
      <c r="I2" s="30">
        <f>ROUND(D2*G2,0)</f>
        <v>0</v>
      </c>
    </row>
    <row r="4" spans="1:9" s="37" customFormat="1" ht="12.75">
      <c r="A4" s="31"/>
      <c r="B4" s="32"/>
      <c r="C4" s="33" t="s">
        <v>61</v>
      </c>
      <c r="D4" s="34"/>
      <c r="E4" s="32"/>
      <c r="F4" s="35"/>
      <c r="G4" s="35"/>
      <c r="H4" s="35">
        <f>ROUND(SUM(H2:H3),0)</f>
        <v>0</v>
      </c>
      <c r="I4" s="35">
        <f>ROUND(SUM(I2:I3),0)</f>
        <v>0</v>
      </c>
    </row>
  </sheetData>
  <sheetProtection selectLockedCells="1" selectUnlockedCells="1"/>
  <printOptions horizontalCentered="1"/>
  <pageMargins left="0.9840277777777777" right="0.5902777777777778" top="0.9840277777777777" bottom="0.9840277777777777" header="0.5118055555555555" footer="0.5118055555555555"/>
  <pageSetup firstPageNumber="1" useFirstPageNumber="1"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C18"/>
  <sheetViews>
    <sheetView view="pageBreakPreview" zoomScaleSheetLayoutView="100" workbookViewId="0" topLeftCell="A4">
      <selection activeCell="B12" sqref="B12"/>
    </sheetView>
  </sheetViews>
  <sheetFormatPr defaultColWidth="9.140625" defaultRowHeight="15"/>
  <cols>
    <col min="1" max="1" width="36.421875" style="19" customWidth="1"/>
    <col min="2" max="3" width="20.7109375" style="19" customWidth="1"/>
    <col min="4" max="4" width="10.00390625" style="19" customWidth="1"/>
    <col min="5" max="16384" width="9.140625" style="19" customWidth="1"/>
  </cols>
  <sheetData>
    <row r="1" spans="1:3" s="20" customFormat="1" ht="24.75" customHeight="1">
      <c r="A1" s="20" t="s">
        <v>28</v>
      </c>
      <c r="B1" s="20" t="s">
        <v>29</v>
      </c>
      <c r="C1" s="20" t="s">
        <v>30</v>
      </c>
    </row>
    <row r="2" spans="1:3" s="21" customFormat="1" ht="24.75" customHeight="1">
      <c r="A2" s="21" t="s">
        <v>31</v>
      </c>
      <c r="B2" s="22">
        <f>'Zsaluzás és állványozás'!H5</f>
        <v>0</v>
      </c>
      <c r="C2" s="22">
        <f>'Zsaluzás és állványozás'!I5</f>
        <v>0</v>
      </c>
    </row>
    <row r="3" spans="1:3" s="21" customFormat="1" ht="24.75" customHeight="1">
      <c r="A3" s="21" t="s">
        <v>32</v>
      </c>
      <c r="B3" s="22">
        <f>'Irtás, föld- és sziklamunka'!H6</f>
        <v>0</v>
      </c>
      <c r="C3" s="22">
        <f>'Irtás, föld- és sziklamunka'!I6</f>
        <v>0</v>
      </c>
    </row>
    <row r="4" spans="1:3" s="21" customFormat="1" ht="24.75" customHeight="1">
      <c r="A4" s="21" t="s">
        <v>33</v>
      </c>
      <c r="B4" s="22">
        <f>Síkalapozás!H4</f>
        <v>0</v>
      </c>
      <c r="C4" s="22">
        <f>Síkalapozás!I4</f>
        <v>0</v>
      </c>
    </row>
    <row r="5" spans="1:3" s="21" customFormat="1" ht="24.75" customHeight="1">
      <c r="A5" s="21" t="s">
        <v>34</v>
      </c>
      <c r="B5" s="22">
        <f>'Helyszíni beton és vasbeton mun'!H12</f>
        <v>0</v>
      </c>
      <c r="C5" s="22">
        <f>'Helyszíni beton és vasbeton mun'!I12</f>
        <v>0</v>
      </c>
    </row>
    <row r="6" spans="1:3" s="21" customFormat="1" ht="12.75">
      <c r="A6" s="21" t="s">
        <v>35</v>
      </c>
      <c r="B6" s="22">
        <f>'Előregyártott épületszerkezeti '!H12</f>
        <v>0</v>
      </c>
      <c r="C6" s="22">
        <f>'Előregyártott épületszerkezeti '!I12</f>
        <v>0</v>
      </c>
    </row>
    <row r="7" spans="1:3" s="21" customFormat="1" ht="24.75" customHeight="1">
      <c r="A7" s="21" t="s">
        <v>36</v>
      </c>
      <c r="B7" s="22">
        <f>'Falazás és egyéb kőművesmunka'!H18</f>
        <v>0</v>
      </c>
      <c r="C7" s="22">
        <f>'Falazás és egyéb kőművesmunka'!I18</f>
        <v>0</v>
      </c>
    </row>
    <row r="8" spans="1:3" s="21" customFormat="1" ht="24.75" customHeight="1">
      <c r="A8" s="21" t="s">
        <v>37</v>
      </c>
      <c r="B8" s="22">
        <f>'Vakolás és rabicolás'!H7</f>
        <v>0</v>
      </c>
      <c r="C8" s="22">
        <f>'Vakolás és rabicolás'!I7</f>
        <v>0</v>
      </c>
    </row>
    <row r="9" spans="1:3" s="21" customFormat="1" ht="24.75" customHeight="1">
      <c r="A9" s="21" t="s">
        <v>38</v>
      </c>
      <c r="B9" s="22">
        <f>Szárazépítés!H14</f>
        <v>0</v>
      </c>
      <c r="C9" s="22">
        <f>Szárazépítés!I14</f>
        <v>0</v>
      </c>
    </row>
    <row r="10" spans="1:3" s="21" customFormat="1" ht="12.75">
      <c r="A10" s="21" t="s">
        <v>39</v>
      </c>
      <c r="B10" s="22">
        <f>'Hideg- és melegburkolatok készí'!H22</f>
        <v>0</v>
      </c>
      <c r="C10" s="22">
        <f>'Hideg- és melegburkolatok készí'!I22</f>
        <v>0</v>
      </c>
    </row>
    <row r="11" spans="1:3" s="21" customFormat="1" ht="12.75">
      <c r="A11" s="21" t="s">
        <v>40</v>
      </c>
      <c r="B11" s="22">
        <v>0</v>
      </c>
      <c r="C11" s="22">
        <f>'Fa- és műanyag szerkezet elhely'!I28</f>
        <v>0</v>
      </c>
    </row>
    <row r="12" spans="1:3" s="21" customFormat="1" ht="12.75">
      <c r="A12" s="21" t="s">
        <v>41</v>
      </c>
      <c r="B12" s="22">
        <f>'Fém nyílászáró és épületlakatos'!H6</f>
        <v>0</v>
      </c>
      <c r="C12" s="22">
        <f>'Fém nyílászáró és épületlakatos'!I6</f>
        <v>0</v>
      </c>
    </row>
    <row r="13" spans="1:3" s="21" customFormat="1" ht="24.75" customHeight="1">
      <c r="A13" s="21" t="s">
        <v>42</v>
      </c>
      <c r="B13" s="22">
        <f>Felületképzés!H8</f>
        <v>0</v>
      </c>
      <c r="C13" s="22">
        <f>Felületképzés!I8</f>
        <v>0</v>
      </c>
    </row>
    <row r="14" spans="1:3" s="21" customFormat="1" ht="24.75" customHeight="1">
      <c r="A14" s="21" t="s">
        <v>43</v>
      </c>
      <c r="B14" s="22">
        <f>Szigetelés!H18</f>
        <v>0</v>
      </c>
      <c r="C14" s="22">
        <f>Szigetelés!I18</f>
        <v>0</v>
      </c>
    </row>
    <row r="15" spans="1:3" s="21" customFormat="1" ht="12.75">
      <c r="A15" s="21" t="s">
        <v>44</v>
      </c>
      <c r="B15" s="22">
        <f>'Elektromosenergia-ellátás, vill'!H4</f>
        <v>0</v>
      </c>
      <c r="C15" s="22">
        <f>'Elektromosenergia-ellátás, vill'!I4</f>
        <v>0</v>
      </c>
    </row>
    <row r="16" spans="1:3" s="21" customFormat="1" ht="12.75">
      <c r="A16" s="21" t="s">
        <v>45</v>
      </c>
      <c r="B16" s="22">
        <f>'Épületgépészeti csővezeték szer'!H4</f>
        <v>0</v>
      </c>
      <c r="C16" s="22">
        <f>'Épületgépészeti csővezeték szer'!I4</f>
        <v>0</v>
      </c>
    </row>
    <row r="17" spans="1:3" s="23" customFormat="1" ht="24.75" customHeight="1">
      <c r="A17" s="23" t="s">
        <v>46</v>
      </c>
      <c r="B17" s="24">
        <f>SUM(B2:B16)</f>
        <v>0</v>
      </c>
      <c r="C17" s="24">
        <f>SUM(C2:C16)</f>
        <v>0</v>
      </c>
    </row>
    <row r="18" spans="2:3" ht="12.75">
      <c r="B18" s="25"/>
      <c r="C18" s="25"/>
    </row>
  </sheetData>
  <sheetProtection selectLockedCells="1" selectUnlockedCells="1"/>
  <printOptions horizontalCentered="1"/>
  <pageMargins left="0.9840277777777777" right="0.5902777777777778" top="0.9840277777777777" bottom="0.9840277777777777" header="0.5118055555555555" footer="0.5118055555555555"/>
  <pageSetup firstPageNumber="1" useFirstPageNumber="1"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I5"/>
  <sheetViews>
    <sheetView view="pageBreakPreview" zoomScaleSheetLayoutView="100" workbookViewId="0" topLeftCell="A1">
      <selection activeCell="F6" sqref="F6"/>
    </sheetView>
  </sheetViews>
  <sheetFormatPr defaultColWidth="9.140625" defaultRowHeight="15"/>
  <cols>
    <col min="1" max="1" width="4.28125" style="26" customWidth="1"/>
    <col min="2" max="2" width="9.28125" style="27" customWidth="1"/>
    <col min="3" max="3" width="36.7109375" style="28" customWidth="1"/>
    <col min="4" max="4" width="6.7109375" style="29" customWidth="1"/>
    <col min="5" max="5" width="6.7109375" style="27" customWidth="1"/>
    <col min="6" max="7" width="8.28125" style="30" customWidth="1"/>
    <col min="8" max="9" width="10.28125" style="30" customWidth="1"/>
    <col min="10" max="10" width="15.7109375" style="27" customWidth="1"/>
    <col min="11" max="16384" width="9.140625" style="27" customWidth="1"/>
  </cols>
  <sheetData>
    <row r="1" spans="1:9" s="36" customFormat="1" ht="12.75">
      <c r="A1" s="31" t="s">
        <v>47</v>
      </c>
      <c r="B1" s="32" t="s">
        <v>48</v>
      </c>
      <c r="C1" s="33" t="s">
        <v>49</v>
      </c>
      <c r="D1" s="34" t="s">
        <v>50</v>
      </c>
      <c r="E1" s="32" t="s">
        <v>51</v>
      </c>
      <c r="F1" s="35" t="s">
        <v>52</v>
      </c>
      <c r="G1" s="35" t="s">
        <v>53</v>
      </c>
      <c r="H1" s="35" t="s">
        <v>54</v>
      </c>
      <c r="I1" s="35" t="s">
        <v>55</v>
      </c>
    </row>
    <row r="2" spans="1:9" ht="12.75">
      <c r="A2" s="26">
        <v>1</v>
      </c>
      <c r="B2" s="27" t="s">
        <v>56</v>
      </c>
      <c r="C2" s="28" t="s">
        <v>57</v>
      </c>
      <c r="D2" s="29">
        <v>5.61</v>
      </c>
      <c r="E2" s="27" t="s">
        <v>58</v>
      </c>
      <c r="F2" s="30">
        <v>0</v>
      </c>
      <c r="G2" s="30">
        <v>0</v>
      </c>
      <c r="H2" s="30">
        <f>ROUND(D2*F2,0)</f>
        <v>0</v>
      </c>
      <c r="I2" s="30">
        <f>ROUND(D2*G2,0)</f>
        <v>0</v>
      </c>
    </row>
    <row r="4" spans="1:9" ht="12.75">
      <c r="A4" s="26">
        <v>2</v>
      </c>
      <c r="B4" s="27" t="s">
        <v>59</v>
      </c>
      <c r="C4" s="28" t="s">
        <v>60</v>
      </c>
      <c r="D4" s="29">
        <v>8.02</v>
      </c>
      <c r="E4" s="27" t="s">
        <v>58</v>
      </c>
      <c r="F4" s="30">
        <v>0</v>
      </c>
      <c r="G4" s="30">
        <v>0</v>
      </c>
      <c r="H4" s="30">
        <f>ROUND(D4*F4,0)</f>
        <v>0</v>
      </c>
      <c r="I4" s="30">
        <f>ROUND(D4*G4,0)</f>
        <v>0</v>
      </c>
    </row>
    <row r="5" spans="1:9" s="37" customFormat="1" ht="12.75">
      <c r="A5" s="31"/>
      <c r="B5" s="32"/>
      <c r="C5" s="33" t="s">
        <v>61</v>
      </c>
      <c r="D5" s="34"/>
      <c r="E5" s="32"/>
      <c r="F5" s="35"/>
      <c r="G5" s="35"/>
      <c r="H5" s="35">
        <f>ROUND(SUM(H2:H4),0)</f>
        <v>0</v>
      </c>
      <c r="I5" s="35">
        <f>ROUND(SUM(I2:I4),0)</f>
        <v>0</v>
      </c>
    </row>
  </sheetData>
  <sheetProtection selectLockedCells="1" selectUnlockedCells="1"/>
  <printOptions horizontalCentered="1"/>
  <pageMargins left="0.9840277777777777" right="0.5902777777777778" top="0.9840277777777777" bottom="0.9840277777777777" header="0.5118055555555555" footer="0.5118055555555555"/>
  <pageSetup firstPageNumber="1" useFirstPageNumber="1"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1:I6"/>
  <sheetViews>
    <sheetView view="pageBreakPreview" zoomScaleSheetLayoutView="100" workbookViewId="0" topLeftCell="A1">
      <selection activeCell="G5" sqref="G5"/>
    </sheetView>
  </sheetViews>
  <sheetFormatPr defaultColWidth="9.140625" defaultRowHeight="15"/>
  <cols>
    <col min="1" max="1" width="4.28125" style="26" customWidth="1"/>
    <col min="2" max="2" width="9.28125" style="27" customWidth="1"/>
    <col min="3" max="3" width="36.7109375" style="28" customWidth="1"/>
    <col min="4" max="4" width="6.7109375" style="29" customWidth="1"/>
    <col min="5" max="5" width="6.7109375" style="27" customWidth="1"/>
    <col min="6" max="7" width="8.28125" style="30" customWidth="1"/>
    <col min="8" max="9" width="10.28125" style="30" customWidth="1"/>
    <col min="10" max="10" width="15.7109375" style="27" customWidth="1"/>
    <col min="11" max="16384" width="9.140625" style="27" customWidth="1"/>
  </cols>
  <sheetData>
    <row r="1" spans="1:9" s="36" customFormat="1" ht="12.75">
      <c r="A1" s="31" t="s">
        <v>47</v>
      </c>
      <c r="B1" s="32" t="s">
        <v>48</v>
      </c>
      <c r="C1" s="33" t="s">
        <v>49</v>
      </c>
      <c r="D1" s="34" t="s">
        <v>50</v>
      </c>
      <c r="E1" s="32" t="s">
        <v>51</v>
      </c>
      <c r="F1" s="35" t="s">
        <v>52</v>
      </c>
      <c r="G1" s="35" t="s">
        <v>53</v>
      </c>
      <c r="H1" s="35" t="s">
        <v>54</v>
      </c>
      <c r="I1" s="35" t="s">
        <v>55</v>
      </c>
    </row>
    <row r="2" spans="1:9" ht="12.75">
      <c r="A2" s="26">
        <v>1</v>
      </c>
      <c r="B2" s="27" t="s">
        <v>62</v>
      </c>
      <c r="C2" s="28" t="s">
        <v>63</v>
      </c>
      <c r="D2" s="29">
        <v>26.4</v>
      </c>
      <c r="E2" s="27" t="s">
        <v>64</v>
      </c>
      <c r="F2" s="30">
        <v>0</v>
      </c>
      <c r="G2" s="30">
        <v>0</v>
      </c>
      <c r="H2" s="30">
        <f>ROUND(D2*F2,0)</f>
        <v>0</v>
      </c>
      <c r="I2" s="30">
        <f>ROUND(D2*G2,0)</f>
        <v>0</v>
      </c>
    </row>
    <row r="4" spans="1:9" ht="12.75">
      <c r="A4" s="26">
        <v>2</v>
      </c>
      <c r="B4" s="27" t="s">
        <v>65</v>
      </c>
      <c r="C4" s="28" t="s">
        <v>66</v>
      </c>
      <c r="D4" s="29">
        <v>176.02</v>
      </c>
      <c r="E4" s="27" t="s">
        <v>58</v>
      </c>
      <c r="F4" s="30">
        <v>0</v>
      </c>
      <c r="G4" s="30">
        <v>0</v>
      </c>
      <c r="H4" s="30">
        <f>ROUND(D4*F4,0)</f>
        <v>0</v>
      </c>
      <c r="I4" s="30">
        <f>ROUND(D4*G4,0)</f>
        <v>0</v>
      </c>
    </row>
    <row r="6" spans="1:9" s="37" customFormat="1" ht="12.75">
      <c r="A6" s="31"/>
      <c r="B6" s="32"/>
      <c r="C6" s="33" t="s">
        <v>61</v>
      </c>
      <c r="D6" s="34"/>
      <c r="E6" s="32"/>
      <c r="F6" s="35"/>
      <c r="G6" s="35"/>
      <c r="H6" s="35">
        <f>ROUND(SUM(H2:H5),0)</f>
        <v>0</v>
      </c>
      <c r="I6" s="35">
        <f>ROUND(SUM(I2:I5),0)</f>
        <v>0</v>
      </c>
    </row>
  </sheetData>
  <sheetProtection selectLockedCells="1" selectUnlockedCells="1"/>
  <printOptions horizontalCentered="1"/>
  <pageMargins left="0.9840277777777777" right="0.5902777777777778" top="0.9840277777777777" bottom="0.9840277777777777" header="0.5118055555555555" footer="0.5118055555555555"/>
  <pageSetup firstPageNumber="1" useFirstPageNumber="1" horizontalDpi="300" verticalDpi="300" orientation="portrait" paperSize="9"/>
</worksheet>
</file>

<file path=xl/worksheets/sheet5.xml><?xml version="1.0" encoding="utf-8"?>
<worksheet xmlns="http://schemas.openxmlformats.org/spreadsheetml/2006/main" xmlns:r="http://schemas.openxmlformats.org/officeDocument/2006/relationships">
  <dimension ref="A1:I4"/>
  <sheetViews>
    <sheetView view="pageBreakPreview" zoomScaleSheetLayoutView="100" workbookViewId="0" topLeftCell="A1">
      <selection activeCell="G3" sqref="G3"/>
    </sheetView>
  </sheetViews>
  <sheetFormatPr defaultColWidth="9.140625" defaultRowHeight="15"/>
  <cols>
    <col min="1" max="1" width="4.28125" style="26" customWidth="1"/>
    <col min="2" max="2" width="9.28125" style="27" customWidth="1"/>
    <col min="3" max="3" width="36.7109375" style="28" customWidth="1"/>
    <col min="4" max="4" width="6.7109375" style="29" customWidth="1"/>
    <col min="5" max="5" width="6.7109375" style="27" customWidth="1"/>
    <col min="6" max="7" width="8.28125" style="30" customWidth="1"/>
    <col min="8" max="9" width="10.28125" style="30" customWidth="1"/>
    <col min="10" max="10" width="15.7109375" style="27" customWidth="1"/>
    <col min="11" max="16384" width="9.140625" style="27" customWidth="1"/>
  </cols>
  <sheetData>
    <row r="1" spans="1:9" s="36" customFormat="1" ht="12.75">
      <c r="A1" s="31" t="s">
        <v>47</v>
      </c>
      <c r="B1" s="32" t="s">
        <v>48</v>
      </c>
      <c r="C1" s="33" t="s">
        <v>49</v>
      </c>
      <c r="D1" s="34" t="s">
        <v>50</v>
      </c>
      <c r="E1" s="32" t="s">
        <v>51</v>
      </c>
      <c r="F1" s="35" t="s">
        <v>52</v>
      </c>
      <c r="G1" s="35" t="s">
        <v>53</v>
      </c>
      <c r="H1" s="35" t="s">
        <v>54</v>
      </c>
      <c r="I1" s="35" t="s">
        <v>55</v>
      </c>
    </row>
    <row r="2" spans="1:9" ht="12.75">
      <c r="A2" s="26">
        <v>1</v>
      </c>
      <c r="B2" s="27" t="s">
        <v>67</v>
      </c>
      <c r="C2" s="28" t="s">
        <v>68</v>
      </c>
      <c r="D2" s="29">
        <v>26.64</v>
      </c>
      <c r="E2" s="27" t="s">
        <v>64</v>
      </c>
      <c r="F2" s="30">
        <v>0</v>
      </c>
      <c r="G2" s="30">
        <v>0</v>
      </c>
      <c r="H2" s="30">
        <f>ROUND(D2*F2,0)</f>
        <v>0</v>
      </c>
      <c r="I2" s="30">
        <f>ROUND(D2*G2,0)</f>
        <v>0</v>
      </c>
    </row>
    <row r="4" spans="1:9" s="37" customFormat="1" ht="12.75">
      <c r="A4" s="31"/>
      <c r="B4" s="32"/>
      <c r="C4" s="33" t="s">
        <v>61</v>
      </c>
      <c r="D4" s="34"/>
      <c r="E4" s="32"/>
      <c r="F4" s="35"/>
      <c r="G4" s="35"/>
      <c r="H4" s="35">
        <f>ROUND(SUM(H2:H3),0)</f>
        <v>0</v>
      </c>
      <c r="I4" s="35">
        <f>ROUND(SUM(I2:I3),0)</f>
        <v>0</v>
      </c>
    </row>
  </sheetData>
  <sheetProtection selectLockedCells="1" selectUnlockedCells="1"/>
  <printOptions horizontalCentered="1"/>
  <pageMargins left="0.9840277777777777" right="0.5902777777777778" top="0.9840277777777777" bottom="0.9840277777777777" header="0.5118055555555555" footer="0.5118055555555555"/>
  <pageSetup firstPageNumber="1" useFirstPageNumber="1" horizontalDpi="300" verticalDpi="300" orientation="portrait" paperSize="9"/>
</worksheet>
</file>

<file path=xl/worksheets/sheet6.xml><?xml version="1.0" encoding="utf-8"?>
<worksheet xmlns="http://schemas.openxmlformats.org/spreadsheetml/2006/main" xmlns:r="http://schemas.openxmlformats.org/officeDocument/2006/relationships">
  <dimension ref="A1:I12"/>
  <sheetViews>
    <sheetView view="pageBreakPreview" zoomScaleSheetLayoutView="100" workbookViewId="0" topLeftCell="A1">
      <selection activeCell="F11" sqref="F11"/>
    </sheetView>
  </sheetViews>
  <sheetFormatPr defaultColWidth="9.140625" defaultRowHeight="15"/>
  <cols>
    <col min="1" max="1" width="4.28125" style="26" customWidth="1"/>
    <col min="2" max="2" width="9.28125" style="27" customWidth="1"/>
    <col min="3" max="3" width="36.7109375" style="28" customWidth="1"/>
    <col min="4" max="4" width="6.7109375" style="29" customWidth="1"/>
    <col min="5" max="5" width="6.7109375" style="27" customWidth="1"/>
    <col min="6" max="7" width="8.28125" style="30" customWidth="1"/>
    <col min="8" max="9" width="10.28125" style="30" customWidth="1"/>
    <col min="10" max="10" width="15.7109375" style="27" customWidth="1"/>
    <col min="11" max="16384" width="9.140625" style="27" customWidth="1"/>
  </cols>
  <sheetData>
    <row r="1" spans="1:9" s="36" customFormat="1" ht="12.75">
      <c r="A1" s="31" t="s">
        <v>47</v>
      </c>
      <c r="B1" s="32" t="s">
        <v>48</v>
      </c>
      <c r="C1" s="33" t="s">
        <v>49</v>
      </c>
      <c r="D1" s="34" t="s">
        <v>50</v>
      </c>
      <c r="E1" s="32" t="s">
        <v>51</v>
      </c>
      <c r="F1" s="35" t="s">
        <v>52</v>
      </c>
      <c r="G1" s="35" t="s">
        <v>53</v>
      </c>
      <c r="H1" s="35" t="s">
        <v>54</v>
      </c>
      <c r="I1" s="35" t="s">
        <v>55</v>
      </c>
    </row>
    <row r="2" spans="1:9" ht="12.75">
      <c r="A2" s="26">
        <v>1</v>
      </c>
      <c r="B2" s="27" t="s">
        <v>69</v>
      </c>
      <c r="C2" s="28" t="s">
        <v>70</v>
      </c>
      <c r="D2" s="29">
        <v>34.83</v>
      </c>
      <c r="E2" s="27" t="s">
        <v>64</v>
      </c>
      <c r="F2" s="30">
        <v>0</v>
      </c>
      <c r="G2" s="30">
        <v>0</v>
      </c>
      <c r="H2" s="30">
        <f>ROUND(D2*F2,0)</f>
        <v>0</v>
      </c>
      <c r="I2" s="30">
        <f>ROUND(D2*G2,0)</f>
        <v>0</v>
      </c>
    </row>
    <row r="4" spans="1:9" ht="12.75">
      <c r="A4" s="26">
        <v>2</v>
      </c>
      <c r="B4" s="27" t="s">
        <v>71</v>
      </c>
      <c r="C4" s="28" t="s">
        <v>72</v>
      </c>
      <c r="D4" s="29">
        <v>174.71</v>
      </c>
      <c r="E4" s="27" t="s">
        <v>58</v>
      </c>
      <c r="F4" s="30">
        <v>0</v>
      </c>
      <c r="G4" s="30">
        <v>0</v>
      </c>
      <c r="H4" s="30">
        <f>ROUND(D4*F4,0)</f>
        <v>0</v>
      </c>
      <c r="I4" s="30">
        <f>ROUND(D4*G4,0)</f>
        <v>0</v>
      </c>
    </row>
    <row r="6" spans="1:9" ht="12.75">
      <c r="A6" s="26">
        <v>3</v>
      </c>
      <c r="B6" s="27" t="s">
        <v>73</v>
      </c>
      <c r="C6" s="28" t="s">
        <v>74</v>
      </c>
      <c r="D6" s="29">
        <v>2.664</v>
      </c>
      <c r="E6" s="27" t="s">
        <v>75</v>
      </c>
      <c r="F6" s="30">
        <v>0</v>
      </c>
      <c r="G6" s="30">
        <v>0</v>
      </c>
      <c r="H6" s="30">
        <f>ROUND(D6*F6,0)</f>
        <v>0</v>
      </c>
      <c r="I6" s="30">
        <f>ROUND(D6*G6,0)</f>
        <v>0</v>
      </c>
    </row>
    <row r="8" spans="1:9" ht="12.75">
      <c r="A8" s="26">
        <v>4</v>
      </c>
      <c r="B8" s="27" t="s">
        <v>76</v>
      </c>
      <c r="C8" s="28" t="s">
        <v>77</v>
      </c>
      <c r="D8" s="29">
        <v>187.68</v>
      </c>
      <c r="E8" s="27" t="s">
        <v>58</v>
      </c>
      <c r="F8" s="30">
        <v>0</v>
      </c>
      <c r="G8" s="30">
        <v>0</v>
      </c>
      <c r="H8" s="30">
        <f>ROUND(D8*F8,0)</f>
        <v>0</v>
      </c>
      <c r="I8" s="30">
        <f>ROUND(D8*G8,0)</f>
        <v>0</v>
      </c>
    </row>
    <row r="10" spans="1:9" ht="12.75">
      <c r="A10" s="26">
        <v>5</v>
      </c>
      <c r="B10" s="27" t="s">
        <v>78</v>
      </c>
      <c r="C10" s="28" t="s">
        <v>79</v>
      </c>
      <c r="D10" s="29">
        <v>375.36</v>
      </c>
      <c r="E10" s="27" t="s">
        <v>58</v>
      </c>
      <c r="F10" s="30">
        <v>0</v>
      </c>
      <c r="G10" s="30">
        <v>0</v>
      </c>
      <c r="H10" s="30">
        <f>ROUND(D10*F10,0)</f>
        <v>0</v>
      </c>
      <c r="I10" s="30">
        <f>ROUND(D10*G10,0)</f>
        <v>0</v>
      </c>
    </row>
    <row r="12" spans="1:9" s="37" customFormat="1" ht="12.75">
      <c r="A12" s="31"/>
      <c r="B12" s="32"/>
      <c r="C12" s="33" t="s">
        <v>61</v>
      </c>
      <c r="D12" s="34"/>
      <c r="E12" s="32"/>
      <c r="F12" s="35"/>
      <c r="G12" s="35"/>
      <c r="H12" s="35">
        <f>ROUND(SUM(H2:H11),0)</f>
        <v>0</v>
      </c>
      <c r="I12" s="35">
        <f>ROUND(SUM(I2:I11),0)</f>
        <v>0</v>
      </c>
    </row>
  </sheetData>
  <sheetProtection selectLockedCells="1" selectUnlockedCells="1"/>
  <printOptions horizontalCentered="1"/>
  <pageMargins left="0.9840277777777777" right="0.5902777777777778" top="0.9840277777777777" bottom="0.9840277777777777" header="0.5118055555555555" footer="0.5118055555555555"/>
  <pageSetup firstPageNumber="1" useFirstPageNumber="1" horizontalDpi="300" verticalDpi="300" orientation="portrait" paperSize="9"/>
</worksheet>
</file>

<file path=xl/worksheets/sheet7.xml><?xml version="1.0" encoding="utf-8"?>
<worksheet xmlns="http://schemas.openxmlformats.org/spreadsheetml/2006/main" xmlns:r="http://schemas.openxmlformats.org/officeDocument/2006/relationships">
  <dimension ref="A1:I12"/>
  <sheetViews>
    <sheetView view="pageBreakPreview" zoomScaleSheetLayoutView="100" workbookViewId="0" topLeftCell="A6">
      <selection activeCell="F12" sqref="F12"/>
    </sheetView>
  </sheetViews>
  <sheetFormatPr defaultColWidth="9.140625" defaultRowHeight="15"/>
  <cols>
    <col min="1" max="1" width="4.28125" style="26" customWidth="1"/>
    <col min="2" max="2" width="9.28125" style="27" customWidth="1"/>
    <col min="3" max="3" width="36.7109375" style="28" customWidth="1"/>
    <col min="4" max="4" width="6.7109375" style="29" customWidth="1"/>
    <col min="5" max="5" width="6.7109375" style="27" customWidth="1"/>
    <col min="6" max="7" width="8.28125" style="30" customWidth="1"/>
    <col min="8" max="9" width="10.28125" style="30" customWidth="1"/>
    <col min="10" max="10" width="15.7109375" style="27" customWidth="1"/>
    <col min="11" max="16384" width="9.140625" style="27" customWidth="1"/>
  </cols>
  <sheetData>
    <row r="1" spans="1:9" s="36" customFormat="1" ht="12.75">
      <c r="A1" s="31" t="s">
        <v>47</v>
      </c>
      <c r="B1" s="32" t="s">
        <v>48</v>
      </c>
      <c r="C1" s="33" t="s">
        <v>49</v>
      </c>
      <c r="D1" s="34" t="s">
        <v>50</v>
      </c>
      <c r="E1" s="32" t="s">
        <v>51</v>
      </c>
      <c r="F1" s="35" t="s">
        <v>52</v>
      </c>
      <c r="G1" s="35" t="s">
        <v>53</v>
      </c>
      <c r="H1" s="35" t="s">
        <v>54</v>
      </c>
      <c r="I1" s="35" t="s">
        <v>55</v>
      </c>
    </row>
    <row r="2" spans="1:9" ht="131.25" customHeight="1">
      <c r="A2" s="26">
        <v>1</v>
      </c>
      <c r="B2" s="27" t="s">
        <v>80</v>
      </c>
      <c r="C2" s="28" t="s">
        <v>81</v>
      </c>
      <c r="D2" s="29">
        <v>10</v>
      </c>
      <c r="E2" s="27" t="s">
        <v>82</v>
      </c>
      <c r="F2" s="30">
        <v>0</v>
      </c>
      <c r="G2" s="30">
        <v>0</v>
      </c>
      <c r="H2" s="30">
        <f>ROUND(D2*F2,0)</f>
        <v>0</v>
      </c>
      <c r="I2" s="30">
        <f>ROUND(D2*G2,0)</f>
        <v>0</v>
      </c>
    </row>
    <row r="4" spans="1:9" ht="12.75">
      <c r="A4" s="26">
        <v>2</v>
      </c>
      <c r="B4" s="27" t="s">
        <v>83</v>
      </c>
      <c r="C4" s="28" t="s">
        <v>84</v>
      </c>
      <c r="D4" s="29">
        <v>11</v>
      </c>
      <c r="E4" s="27" t="s">
        <v>82</v>
      </c>
      <c r="F4" s="30">
        <v>0</v>
      </c>
      <c r="G4" s="30">
        <v>0</v>
      </c>
      <c r="H4" s="30">
        <f>ROUND(D4*F4,0)</f>
        <v>0</v>
      </c>
      <c r="I4" s="30">
        <f>ROUND(D4*G4,0)</f>
        <v>0</v>
      </c>
    </row>
    <row r="6" spans="1:9" ht="12.75">
      <c r="A6" s="26">
        <v>3</v>
      </c>
      <c r="B6" s="27" t="s">
        <v>85</v>
      </c>
      <c r="C6" s="28" t="s">
        <v>86</v>
      </c>
      <c r="D6" s="29">
        <v>8</v>
      </c>
      <c r="E6" s="27" t="s">
        <v>82</v>
      </c>
      <c r="F6" s="30">
        <v>0</v>
      </c>
      <c r="G6" s="30">
        <v>0</v>
      </c>
      <c r="H6" s="30">
        <f>ROUND(D6*F6,0)</f>
        <v>0</v>
      </c>
      <c r="I6" s="30">
        <f>ROUND(D6*G6,0)</f>
        <v>0</v>
      </c>
    </row>
    <row r="8" spans="1:9" ht="12.75">
      <c r="A8" s="26">
        <v>4</v>
      </c>
      <c r="B8" s="27" t="s">
        <v>87</v>
      </c>
      <c r="C8" s="28" t="s">
        <v>88</v>
      </c>
      <c r="D8" s="29">
        <v>26</v>
      </c>
      <c r="E8" s="27" t="s">
        <v>82</v>
      </c>
      <c r="F8" s="30">
        <v>0</v>
      </c>
      <c r="G8" s="30">
        <v>0</v>
      </c>
      <c r="H8" s="30">
        <f>ROUND(D8*F8,0)</f>
        <v>0</v>
      </c>
      <c r="I8" s="30">
        <f>ROUND(D8*G8,0)</f>
        <v>0</v>
      </c>
    </row>
    <row r="10" spans="1:9" ht="12.75">
      <c r="A10" s="26">
        <v>5</v>
      </c>
      <c r="B10" s="27" t="s">
        <v>89</v>
      </c>
      <c r="C10" s="28" t="s">
        <v>90</v>
      </c>
      <c r="D10" s="29">
        <v>4</v>
      </c>
      <c r="E10" s="27" t="s">
        <v>82</v>
      </c>
      <c r="F10" s="30">
        <v>0</v>
      </c>
      <c r="G10" s="30">
        <v>0</v>
      </c>
      <c r="H10" s="30">
        <f>ROUND(D10*F10,0)</f>
        <v>0</v>
      </c>
      <c r="I10" s="30">
        <f>ROUND(D10*G10,0)</f>
        <v>0</v>
      </c>
    </row>
    <row r="12" spans="1:9" s="37" customFormat="1" ht="12.75">
      <c r="A12" s="31"/>
      <c r="B12" s="32"/>
      <c r="C12" s="33" t="s">
        <v>61</v>
      </c>
      <c r="D12" s="34"/>
      <c r="E12" s="32"/>
      <c r="F12" s="35"/>
      <c r="G12" s="35"/>
      <c r="H12" s="35">
        <f>ROUND(SUM(H2:H11),0)</f>
        <v>0</v>
      </c>
      <c r="I12" s="35">
        <f>ROUND(SUM(I2:I11),0)</f>
        <v>0</v>
      </c>
    </row>
  </sheetData>
  <sheetProtection selectLockedCells="1" selectUnlockedCells="1"/>
  <printOptions horizontalCentered="1"/>
  <pageMargins left="0.9840277777777777" right="0.5902777777777778" top="0.9840277777777777" bottom="0.9840277777777777" header="0.5118055555555555" footer="0.5118055555555555"/>
  <pageSetup firstPageNumber="1" useFirstPageNumber="1" horizontalDpi="300" verticalDpi="300" orientation="portrait" paperSize="9"/>
</worksheet>
</file>

<file path=xl/worksheets/sheet8.xml><?xml version="1.0" encoding="utf-8"?>
<worksheet xmlns="http://schemas.openxmlformats.org/spreadsheetml/2006/main" xmlns:r="http://schemas.openxmlformats.org/officeDocument/2006/relationships">
  <dimension ref="A1:I18"/>
  <sheetViews>
    <sheetView view="pageBreakPreview" zoomScaleSheetLayoutView="100" workbookViewId="0" topLeftCell="A10">
      <selection activeCell="F19" sqref="F19"/>
    </sheetView>
  </sheetViews>
  <sheetFormatPr defaultColWidth="9.140625" defaultRowHeight="15"/>
  <cols>
    <col min="1" max="1" width="4.28125" style="26" customWidth="1"/>
    <col min="2" max="2" width="9.28125" style="27" customWidth="1"/>
    <col min="3" max="3" width="36.7109375" style="28" customWidth="1"/>
    <col min="4" max="4" width="6.7109375" style="29" customWidth="1"/>
    <col min="5" max="5" width="6.7109375" style="27" customWidth="1"/>
    <col min="6" max="7" width="8.28125" style="30" customWidth="1"/>
    <col min="8" max="9" width="10.28125" style="30" customWidth="1"/>
    <col min="10" max="10" width="15.7109375" style="27" customWidth="1"/>
    <col min="11" max="16384" width="9.140625" style="27" customWidth="1"/>
  </cols>
  <sheetData>
    <row r="1" spans="1:9" s="36" customFormat="1" ht="12.75">
      <c r="A1" s="31" t="s">
        <v>47</v>
      </c>
      <c r="B1" s="32" t="s">
        <v>48</v>
      </c>
      <c r="C1" s="33" t="s">
        <v>49</v>
      </c>
      <c r="D1" s="34" t="s">
        <v>50</v>
      </c>
      <c r="E1" s="32" t="s">
        <v>51</v>
      </c>
      <c r="F1" s="35" t="s">
        <v>52</v>
      </c>
      <c r="G1" s="35" t="s">
        <v>53</v>
      </c>
      <c r="H1" s="35" t="s">
        <v>54</v>
      </c>
      <c r="I1" s="35" t="s">
        <v>55</v>
      </c>
    </row>
    <row r="2" spans="1:9" ht="12.75">
      <c r="A2" s="26">
        <v>1</v>
      </c>
      <c r="B2" s="27" t="s">
        <v>91</v>
      </c>
      <c r="C2" s="28" t="s">
        <v>92</v>
      </c>
      <c r="D2" s="29">
        <v>76.17</v>
      </c>
      <c r="E2" s="27" t="s">
        <v>64</v>
      </c>
      <c r="F2" s="30">
        <v>0</v>
      </c>
      <c r="G2" s="30">
        <v>0</v>
      </c>
      <c r="H2" s="30">
        <f>ROUND(D2*F2,0)</f>
        <v>0</v>
      </c>
      <c r="I2" s="30">
        <f>ROUND(D2*G2,0)</f>
        <v>0</v>
      </c>
    </row>
    <row r="4" spans="1:9" ht="12.75">
      <c r="A4" s="26">
        <v>2</v>
      </c>
      <c r="B4" s="27" t="s">
        <v>93</v>
      </c>
      <c r="C4" s="28" t="s">
        <v>94</v>
      </c>
      <c r="D4" s="29">
        <v>216.14</v>
      </c>
      <c r="E4" s="27" t="s">
        <v>58</v>
      </c>
      <c r="F4" s="30">
        <v>0</v>
      </c>
      <c r="G4" s="30">
        <v>0</v>
      </c>
      <c r="H4" s="30">
        <f>ROUND(D4*F4,0)</f>
        <v>0</v>
      </c>
      <c r="I4" s="30">
        <f>ROUND(D4*G4,0)</f>
        <v>0</v>
      </c>
    </row>
    <row r="6" spans="1:9" ht="12.75">
      <c r="A6" s="26">
        <v>3</v>
      </c>
      <c r="B6" s="27" t="s">
        <v>95</v>
      </c>
      <c r="C6" s="28" t="s">
        <v>96</v>
      </c>
      <c r="D6" s="29">
        <v>5.22</v>
      </c>
      <c r="E6" s="27" t="s">
        <v>64</v>
      </c>
      <c r="F6" s="30">
        <v>0</v>
      </c>
      <c r="G6" s="30">
        <v>0</v>
      </c>
      <c r="H6" s="30">
        <f>ROUND(D6*F6,0)</f>
        <v>0</v>
      </c>
      <c r="I6" s="30">
        <f>ROUND(D6*G6,0)</f>
        <v>0</v>
      </c>
    </row>
    <row r="8" spans="1:9" ht="12.75">
      <c r="A8" s="26">
        <v>4</v>
      </c>
      <c r="B8" s="27" t="s">
        <v>97</v>
      </c>
      <c r="C8" s="28" t="s">
        <v>98</v>
      </c>
      <c r="D8" s="29">
        <f>147.43-12.5*4</f>
        <v>97.43</v>
      </c>
      <c r="E8" s="27" t="s">
        <v>58</v>
      </c>
      <c r="F8" s="30">
        <v>0</v>
      </c>
      <c r="G8" s="30">
        <v>0</v>
      </c>
      <c r="H8" s="30">
        <f>ROUND(D8*F8,0)</f>
        <v>0</v>
      </c>
      <c r="I8" s="30">
        <f>ROUND(D8*G8,0)</f>
        <v>0</v>
      </c>
    </row>
    <row r="9" spans="1:9" ht="12.75">
      <c r="A9" s="26">
        <v>5</v>
      </c>
      <c r="B9" s="27" t="s">
        <v>99</v>
      </c>
      <c r="C9" s="28" t="s">
        <v>100</v>
      </c>
      <c r="D9" s="29">
        <v>54</v>
      </c>
      <c r="E9" s="27" t="s">
        <v>58</v>
      </c>
      <c r="F9" s="30">
        <v>0</v>
      </c>
      <c r="G9" s="30">
        <v>0</v>
      </c>
      <c r="H9" s="30">
        <f>ROUND(D9*F9,0)</f>
        <v>0</v>
      </c>
      <c r="I9" s="30">
        <f>ROUND(D9*G9,0)</f>
        <v>0</v>
      </c>
    </row>
    <row r="10" spans="1:9" ht="12.75">
      <c r="A10" s="26">
        <v>5</v>
      </c>
      <c r="B10" s="27" t="s">
        <v>101</v>
      </c>
      <c r="C10" s="28" t="s">
        <v>102</v>
      </c>
      <c r="D10" s="29">
        <v>190.86</v>
      </c>
      <c r="E10" s="27" t="s">
        <v>58</v>
      </c>
      <c r="F10" s="30">
        <v>0</v>
      </c>
      <c r="G10" s="30">
        <v>0</v>
      </c>
      <c r="H10" s="30">
        <f>ROUND(D10*F10,0)</f>
        <v>0</v>
      </c>
      <c r="I10" s="30">
        <f>ROUND(D10*G10,0)</f>
        <v>0</v>
      </c>
    </row>
    <row r="12" spans="1:9" ht="12.75">
      <c r="A12" s="26">
        <v>6</v>
      </c>
      <c r="B12" s="27" t="s">
        <v>103</v>
      </c>
      <c r="C12" s="28" t="s">
        <v>104</v>
      </c>
      <c r="D12" s="29">
        <v>10.09</v>
      </c>
      <c r="E12" s="27" t="s">
        <v>58</v>
      </c>
      <c r="F12" s="30">
        <v>0</v>
      </c>
      <c r="G12" s="30">
        <v>0</v>
      </c>
      <c r="H12" s="30">
        <f>ROUND(D12*F12,0)</f>
        <v>0</v>
      </c>
      <c r="I12" s="30">
        <f>ROUND(D12*G12,0)</f>
        <v>0</v>
      </c>
    </row>
    <row r="14" spans="1:9" ht="12.75">
      <c r="A14" s="26">
        <v>7</v>
      </c>
      <c r="B14" s="27" t="s">
        <v>105</v>
      </c>
      <c r="C14" s="28" t="s">
        <v>106</v>
      </c>
      <c r="D14" s="29">
        <v>14</v>
      </c>
      <c r="E14" s="27" t="s">
        <v>82</v>
      </c>
      <c r="F14" s="30">
        <v>0</v>
      </c>
      <c r="G14" s="30">
        <v>0</v>
      </c>
      <c r="H14" s="30">
        <f>ROUND(D14*F14,0)</f>
        <v>0</v>
      </c>
      <c r="I14" s="30">
        <f>ROUND(D14*G14,0)</f>
        <v>0</v>
      </c>
    </row>
    <row r="16" spans="1:9" ht="12.75">
      <c r="A16" s="26">
        <v>8</v>
      </c>
      <c r="B16" s="27" t="s">
        <v>107</v>
      </c>
      <c r="C16" s="28" t="s">
        <v>108</v>
      </c>
      <c r="D16" s="29">
        <v>2.9</v>
      </c>
      <c r="E16" s="27" t="s">
        <v>64</v>
      </c>
      <c r="F16" s="30">
        <v>0</v>
      </c>
      <c r="G16" s="30">
        <v>0</v>
      </c>
      <c r="H16" s="30">
        <f>ROUND(D16*F16,0)</f>
        <v>0</v>
      </c>
      <c r="I16" s="30">
        <f>ROUND(D16*G16,0)</f>
        <v>0</v>
      </c>
    </row>
    <row r="18" spans="1:9" s="37" customFormat="1" ht="12.75">
      <c r="A18" s="31"/>
      <c r="B18" s="32"/>
      <c r="C18" s="33" t="s">
        <v>61</v>
      </c>
      <c r="D18" s="34"/>
      <c r="E18" s="32"/>
      <c r="F18" s="35"/>
      <c r="G18" s="35"/>
      <c r="H18" s="35">
        <f>ROUND(SUM(H2:H17),0)</f>
        <v>0</v>
      </c>
      <c r="I18" s="35">
        <f>ROUND(SUM(I2:I17),0)</f>
        <v>0</v>
      </c>
    </row>
  </sheetData>
  <sheetProtection selectLockedCells="1" selectUnlockedCells="1"/>
  <printOptions horizontalCentered="1"/>
  <pageMargins left="0.9840277777777777" right="0.5902777777777778" top="0.9840277777777777" bottom="0.9840277777777777" header="0.5118055555555555" footer="0.5118055555555555"/>
  <pageSetup firstPageNumber="1" useFirstPageNumber="1" horizontalDpi="300" verticalDpi="300" orientation="portrait" paperSize="9"/>
</worksheet>
</file>

<file path=xl/worksheets/sheet9.xml><?xml version="1.0" encoding="utf-8"?>
<worksheet xmlns="http://schemas.openxmlformats.org/spreadsheetml/2006/main" xmlns:r="http://schemas.openxmlformats.org/officeDocument/2006/relationships">
  <dimension ref="A1:I7"/>
  <sheetViews>
    <sheetView view="pageBreakPreview" zoomScaleSheetLayoutView="100" workbookViewId="0" topLeftCell="A1">
      <selection activeCell="G5" sqref="G5"/>
    </sheetView>
  </sheetViews>
  <sheetFormatPr defaultColWidth="9.140625" defaultRowHeight="15"/>
  <cols>
    <col min="1" max="1" width="4.28125" style="26" customWidth="1"/>
    <col min="2" max="2" width="9.28125" style="27" customWidth="1"/>
    <col min="3" max="3" width="36.7109375" style="28" customWidth="1"/>
    <col min="4" max="4" width="6.7109375" style="29" customWidth="1"/>
    <col min="5" max="5" width="6.7109375" style="27" customWidth="1"/>
    <col min="6" max="7" width="8.28125" style="30" customWidth="1"/>
    <col min="8" max="9" width="10.28125" style="30" customWidth="1"/>
    <col min="10" max="10" width="15.7109375" style="27" customWidth="1"/>
    <col min="11" max="16384" width="9.140625" style="27" customWidth="1"/>
  </cols>
  <sheetData>
    <row r="1" spans="1:9" s="36" customFormat="1" ht="12.75">
      <c r="A1" s="31" t="s">
        <v>47</v>
      </c>
      <c r="B1" s="32" t="s">
        <v>48</v>
      </c>
      <c r="C1" s="33" t="s">
        <v>49</v>
      </c>
      <c r="D1" s="34" t="s">
        <v>50</v>
      </c>
      <c r="E1" s="32" t="s">
        <v>51</v>
      </c>
      <c r="F1" s="35" t="s">
        <v>52</v>
      </c>
      <c r="G1" s="35" t="s">
        <v>53</v>
      </c>
      <c r="H1" s="35" t="s">
        <v>54</v>
      </c>
      <c r="I1" s="35" t="s">
        <v>55</v>
      </c>
    </row>
    <row r="3" spans="1:9" ht="12.75">
      <c r="A3" s="26">
        <v>2</v>
      </c>
      <c r="B3" s="27" t="s">
        <v>109</v>
      </c>
      <c r="C3" s="28" t="s">
        <v>110</v>
      </c>
      <c r="D3" s="29">
        <v>549.33</v>
      </c>
      <c r="E3" s="27" t="s">
        <v>58</v>
      </c>
      <c r="F3" s="30">
        <v>0</v>
      </c>
      <c r="G3" s="30">
        <v>0</v>
      </c>
      <c r="H3" s="30">
        <f>ROUND(D3*F3,0)</f>
        <v>0</v>
      </c>
      <c r="I3" s="30">
        <f>ROUND(D3*G3,0)</f>
        <v>0</v>
      </c>
    </row>
    <row r="4" ht="12.75">
      <c r="G4" s="30" t="s">
        <v>111</v>
      </c>
    </row>
    <row r="5" spans="1:9" ht="12.75">
      <c r="A5" s="26">
        <v>3</v>
      </c>
      <c r="B5" s="27" t="s">
        <v>112</v>
      </c>
      <c r="C5" s="28" t="s">
        <v>113</v>
      </c>
      <c r="D5" s="29">
        <v>82.05</v>
      </c>
      <c r="E5" s="27" t="s">
        <v>58</v>
      </c>
      <c r="F5" s="30">
        <v>0</v>
      </c>
      <c r="G5" s="30">
        <v>0</v>
      </c>
      <c r="H5" s="30">
        <f>ROUND(D5*F5,0)</f>
        <v>0</v>
      </c>
      <c r="I5" s="30">
        <f>ROUND(D5*G5,0)</f>
        <v>0</v>
      </c>
    </row>
    <row r="7" spans="1:9" s="37" customFormat="1" ht="12.75">
      <c r="A7" s="31"/>
      <c r="B7" s="32"/>
      <c r="C7" s="33" t="s">
        <v>61</v>
      </c>
      <c r="D7" s="34"/>
      <c r="E7" s="32"/>
      <c r="F7" s="35"/>
      <c r="G7" s="35"/>
      <c r="H7" s="35">
        <f>ROUND(SUM(H2:H6),0)</f>
        <v>0</v>
      </c>
      <c r="I7" s="35">
        <f>ROUND(SUM(I2:I6),0)</f>
        <v>0</v>
      </c>
    </row>
  </sheetData>
  <sheetProtection selectLockedCells="1" selectUnlockedCells="1"/>
  <printOptions horizontalCentered="1"/>
  <pageMargins left="0.9840277777777777" right="0.5902777777777778" top="0.9840277777777777" bottom="0.9840277777777777" header="0.5118055555555555" footer="0.5118055555555555"/>
  <pageSetup firstPageNumber="1" useFirstPageNumber="1"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60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c:creator>
  <cp:keywords/>
  <dc:description/>
  <cp:lastModifiedBy>Epres RobertER</cp:lastModifiedBy>
  <dcterms:created xsi:type="dcterms:W3CDTF">2018-10-19T06:11:52Z</dcterms:created>
  <dcterms:modified xsi:type="dcterms:W3CDTF">2018-11-19T21:26:24Z</dcterms:modified>
  <cp:category/>
  <cp:version/>
  <cp:contentType/>
  <cp:contentStatus/>
  <cp:revision>6</cp:revision>
</cp:coreProperties>
</file>